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featurePropertyBag/featurePropertyBag.xml" ContentType="application/vnd.ms-excel.featurepropertyba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perçu" sheetId="1" r:id="rId1"/>
    <sheet name="Cartes événementielles" sheetId="2" r:id="rId2"/>
  </sheets>
  <calcPr calcId="191029" calcMode="auto" fullCalcOnLoad="1" forceFullCalc="1"/>
</workbook>
</file>

<file path=xl/styles.xml><?xml version="1.0" encoding="utf-8"?>
<styleSheet xmlns="http://schemas.openxmlformats.org/spreadsheetml/2006/main">
  <numFmts count="1">
    <numFmt numFmtId="200" formatCode="0%"/>
  </numFmts>
  <fonts count="10">
    <font>
      <sz val="11"/>
      <name val="Aptos"/>
    </font>
    <font>
      <b/>
      <sz val="19"/>
      <color rgb="FFFFFFFF"/>
      <name val="Aptos Display"/>
    </font>
    <font>
      <b/>
      <sz val="10"/>
      <color rgb="FF17130F"/>
      <name val="Aptos"/>
    </font>
    <font>
      <b/>
      <sz val="10"/>
      <color rgb="FFD4B483"/>
      <name val="Aptos"/>
    </font>
    <font>
      <b/>
      <sz val="11"/>
      <color rgb="FFFFFFFF"/>
      <name val="Aptos"/>
    </font>
    <font>
      <sz val="10"/>
      <color rgb="FF28231D"/>
      <name val="Aptos"/>
    </font>
    <font>
      <b/>
      <sz val="16"/>
      <color rgb="FF28231D"/>
      <name val="Aptos"/>
    </font>
    <font>
      <b/>
      <sz val="9"/>
      <color rgb="FF736B62"/>
      <name val="Aptos"/>
    </font>
    <font>
      <b/>
      <sz val="12"/>
      <color rgb="FF9E7C4C"/>
      <name val="Aptos"/>
    </font>
    <font>
      <i/>
      <sz val="9"/>
      <color rgb="FF736B62"/>
      <name val="Aptos"/>
    </font>
  </fonts>
  <fills count="9">
    <fill>
      <patternFill patternType="none"/>
    </fill>
    <fill>
      <patternFill patternType="gray125"/>
    </fill>
    <fill>
      <patternFill patternType="solid">
        <fgColor rgb="FF0D0C0A"/>
        <bgColor indexed="64"/>
      </patternFill>
    </fill>
    <fill>
      <patternFill patternType="solid">
        <fgColor rgb="FFF0E7D9"/>
        <bgColor indexed="64"/>
      </patternFill>
    </fill>
    <fill>
      <patternFill patternType="solid">
        <fgColor rgb="FFF8F3EB"/>
        <bgColor indexed="64"/>
      </patternFill>
    </fill>
    <fill>
      <patternFill patternType="solid">
        <fgColor rgb="FF17130F"/>
        <bgColor indexed="64"/>
      </patternFill>
    </fill>
    <fill>
      <patternFill patternType="solid">
        <fgColor rgb="FF251E1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1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E8DED0"/>
      </bottom>
      <diagonal/>
    </border>
    <border>
      <left/>
      <right/>
      <top/>
      <bottom style="thin">
        <color rgb="FFD4B483"/>
      </bottom>
      <diagonal/>
    </border>
    <border>
      <left/>
      <right/>
      <top style="thin">
        <color rgb="FFD4B483"/>
      </top>
      <bottom style="thin">
        <color rgb="FF3D3328"/>
      </bottom>
      <diagonal/>
    </border>
  </borders>
  <cellStyleXfs count="1">
    <xf numFmtId="0" fontId="0" fillId="0" borderId="0"/>
  </cellStyleXfs>
  <cellXfs count="16">
    <xf numFmtId="0" fontId="0" fillId="0" borderId="0" xfId="0" applyFont="1" applyFill="1" applyBorder="1"/>
    <xf numFmtId="0" fontId="1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200" fontId="6" fillId="7" borderId="2" xfId="0" applyFont="1" applyFill="1" applyBorder="1" applyNumberFormat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  <extLst>
        <ext uri="{C7286773-470A-42A8-94C5-96B5CB345126}">
          <xfpb:xfComplement xmlns:xfpb="http://schemas.microsoft.com/office/spreadsheetml/2022/featurepropertybag" i="0"/>
        </ext>
      </extLst>
    </xf>
    <xf numFmtId="200" fontId="5" fillId="7" borderId="1" xfId="0" applyFont="1" applyFill="1" applyBorder="1" applyNumberFormat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microsoft.com/office/2022/11/relationships/FeaturePropertyBag" Target="featurePropertyBag/featurePropertyBag.xml"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worksheets/sheet1.xml><?xml version="1.0" encoding="utf-8"?>
<worksheet xmlns="http://schemas.openxmlformats.org/spreadsheetml/2006/main">
  <sheetViews>
    <sheetView workbookViewId="0" showGridLines="0" showOutlineSymbols="1">
      <pane ySplit="2" topLeftCell="A3" activePane="bottomLeft" state="frozen"/>
    </sheetView>
  </sheetViews>
  <sheetFormatPr defaultRowHeight="15"/>
  <cols>
    <col min="1" max="1" width="28" customWidth="1"/>
    <col min="2" max="2" width="14" customWidth="1"/>
    <col min="3" max="3" width="16" customWidth="1"/>
    <col min="4" max="4" width="16" customWidth="1"/>
    <col min="5" max="5" width="4" customWidth="1"/>
    <col min="6" max="6" width="28" customWidth="1"/>
    <col min="7" max="7" width="14" customWidth="1"/>
    <col min="8" max="8" width="16" customWidth="1"/>
  </cols>
  <sheetData>
    <row r="1" ht="38" customHeight="1">
      <c r="A1" s="1" t="inlineStr">
        <is>
          <t xml:space="preserve">Topps Now F1 2026</t>
        </is>
      </c>
    </row>
    <row r="2" ht="23" customHeight="1">
      <c r="A2" s="2" t="inlineStr">
        <is>
          <t xml:space="preserve">Tracker de collection — checklist complète</t>
        </is>
      </c>
    </row>
    <row r="3" ht="8" customHeight="1"/>
    <row r="4" ht="36" customHeight="1">
      <c r="A4" s="3" t="inlineStr">
        <is>
          <t xml:space="preserve">SET DE BASE
(versions principales)</t>
        </is>
      </c>
      <c r="C4" s="3" t="inlineStr">
        <is>
          <t xml:space="preserve">VERSIONS PRINCIPALES
(tous les onglets)</t>
        </is>
      </c>
      <c r="E4" s="3" t="inlineStr">
        <is>
          <t xml:space="preserve">PARALLÈLES
(variantes)</t>
        </is>
      </c>
      <c r="G4" s="3" t="inlineStr">
        <is>
          <t xml:space="preserve">COLLECTION TOTALE</t>
        </is>
      </c>
    </row>
    <row r="5" ht="25" customHeight="1">
      <c r="A5" s="4" t="n">
        <f>(SUM('Cartes événementielles'!E6:E72))/67</f>
        <v>0</v>
      </c>
      <c r="C5" s="4" t="n">
        <f>(SUM('Cartes événementielles'!E6:E72))/67</f>
        <v>0</v>
      </c>
      <c r="E5" s="4" t="n">
        <f>0</f>
        <v>0</v>
      </c>
      <c r="G5" s="4" t="n">
        <f>(SUM('Cartes événementielles'!G6:G72))/67</f>
        <v>0</v>
      </c>
    </row>
    <row r="6" ht="25" customHeight="1"/>
    <row r="7" ht="20" customHeight="1">
      <c r="A7" s="5" t="str">
        <f>(SUM('Cartes événementielles'!E6:E72))&amp;" / 67"</f>
        <v>0 / 67</v>
      </c>
      <c r="C7" s="5" t="str">
        <f>(SUM('Cartes événementielles'!E6:E72))&amp;" / 67"</f>
        <v>0 / 67</v>
      </c>
      <c r="E7" s="5" t="str">
        <f>(SUM('Cartes événementielles'!F6:F72))&amp;" / 0"</f>
        <v>0 / 0</v>
      </c>
      <c r="G7" s="5" t="str">
        <f>(SUM('Cartes événementielles'!G6:G72))&amp;" / 67"</f>
        <v>0 / 67</v>
      </c>
    </row>
    <row r="8" ht="25" customHeight="1">
      <c r="A8" s="13" t="inlineStr">
        <is>
          <t xml:space="preserve">Set de base = versions principales de l’onglet « Set de base »  •  Versions principales = Standard ou version nominale lorsqu’elle existe, numérotée ou non, tous onglets confondus.</t>
        </is>
      </c>
    </row>
    <row r="9" ht="8" customHeight="1"/>
    <row r="10" ht="25" customHeight="1">
      <c r="A10" s="6" t="inlineStr">
        <is>
          <t xml:space="preserve">Progression par onglet</t>
        </is>
      </c>
    </row>
    <row r="11" ht="24" customHeight="1">
      <c r="A11" s="7" t="inlineStr">
        <is>
          <t xml:space="preserve">Onglet</t>
        </is>
      </c>
      <c r="B11" s="7" t="inlineStr">
        <is>
          <t xml:space="preserve">Versions</t>
        </is>
      </c>
      <c r="C11" s="7" t="inlineStr">
        <is>
          <t xml:space="preserve">Possédées</t>
        </is>
      </c>
      <c r="D11" s="7" t="inlineStr">
        <is>
          <t xml:space="preserve">Progression</t>
        </is>
      </c>
    </row>
    <row r="12" ht="21" customHeight="1">
      <c r="A12" s="15" t="inlineStr">
        <is>
          <t xml:space="preserve">Cartes événementielles</t>
        </is>
      </c>
      <c r="B12" s="10" t="n">
        <v>67</v>
      </c>
      <c r="C12" s="10" t="n">
        <f>SUM('Cartes événementielles'!G6:G72)</f>
        <v>0</v>
      </c>
      <c r="D12" s="12" t="n">
        <f>(SUM('Cartes événementielles'!G6:G72))/67</f>
        <v>0</v>
      </c>
    </row>
    <row r="15" ht="25" customHeight="1">
      <c r="A15" s="6" t="inlineStr">
        <is>
          <t xml:space="preserve">Cartes de base par pilote</t>
        </is>
      </c>
    </row>
    <row r="16" ht="24" customHeight="1">
      <c r="A16" s="7" t="inlineStr">
        <is>
          <t xml:space="preserve">Pilote</t>
        </is>
      </c>
      <c r="B16" s="7" t="inlineStr">
        <is>
          <t xml:space="preserve">Cartes de base</t>
        </is>
      </c>
      <c r="C16" s="7" t="inlineStr">
        <is>
          <t xml:space="preserve">Possédées</t>
        </is>
      </c>
      <c r="D16" s="7" t="inlineStr">
        <is>
          <t xml:space="preserve">Progression</t>
        </is>
      </c>
    </row>
    <row r="17" ht="20" customHeight="1">
      <c r="A17" s="15" t="inlineStr">
        <is>
          <t xml:space="preserve">Alex Albon</t>
        </is>
      </c>
      <c r="B17" s="10" t="n">
        <v>1</v>
      </c>
      <c r="C17" s="10" t="n">
        <f>IF('Cartes événementielles'!C45=TRUE,1,0)</f>
        <v>0</v>
      </c>
      <c r="D17" s="12" t="n">
        <f>(IF('Cartes événementielles'!C45=TRUE,1,0))/1</f>
        <v>0</v>
      </c>
    </row>
    <row r="18" ht="20" customHeight="1">
      <c r="A18" s="15" t="inlineStr">
        <is>
          <t xml:space="preserve">Arvid Lindblad</t>
        </is>
      </c>
      <c r="B18" s="10" t="n">
        <v>2</v>
      </c>
      <c r="C18" s="10" t="n">
        <f>IF('Cartes événementielles'!C41=TRUE,1,0)+IF('Cartes événementielles'!C71=TRUE,1,0)</f>
        <v>0</v>
      </c>
      <c r="D18" s="12" t="n">
        <f>(IF('Cartes événementielles'!C41=TRUE,1,0)+IF('Cartes événementielles'!C71=TRUE,1,0))/2</f>
        <v>0</v>
      </c>
    </row>
    <row r="19" ht="20" customHeight="1">
      <c r="A19" s="15" t="inlineStr">
        <is>
          <t xml:space="preserve">Arvin Lindblad</t>
        </is>
      </c>
      <c r="B19" s="10" t="n">
        <v>1</v>
      </c>
      <c r="C19" s="10" t="n">
        <f>IF('Cartes événementielles'!C17=TRUE,1,0)</f>
        <v>0</v>
      </c>
      <c r="D19" s="12" t="n">
        <f>(IF('Cartes événementielles'!C17=TRUE,1,0))/1</f>
        <v>0</v>
      </c>
    </row>
    <row r="20" ht="20" customHeight="1">
      <c r="A20" s="15" t="inlineStr">
        <is>
          <t xml:space="preserve">Charles Leclerc</t>
        </is>
      </c>
      <c r="B20" s="10" t="n">
        <v>1</v>
      </c>
      <c r="C20" s="10" t="n">
        <f>IF('Cartes événementielles'!C49=TRUE,1,0)</f>
        <v>0</v>
      </c>
      <c r="D20" s="12" t="n">
        <f>(IF('Cartes événementielles'!C49=TRUE,1,0))/1</f>
        <v>0</v>
      </c>
    </row>
    <row r="21" ht="20" customHeight="1">
      <c r="A21" s="15" t="inlineStr">
        <is>
          <t xml:space="preserve">Fernando Alonso</t>
        </is>
      </c>
      <c r="B21" s="10" t="n">
        <v>2</v>
      </c>
      <c r="C21" s="10" t="n">
        <f>IF('Cartes événementielles'!C28=TRUE,1,0)+IF('Cartes événementielles'!C59=TRUE,1,0)</f>
        <v>0</v>
      </c>
      <c r="D21" s="12" t="n">
        <f>(IF('Cartes événementielles'!C28=TRUE,1,0)+IF('Cartes événementielles'!C59=TRUE,1,0))/2</f>
        <v>0</v>
      </c>
    </row>
    <row r="22" ht="20" customHeight="1">
      <c r="A22" s="15" t="inlineStr">
        <is>
          <t xml:space="preserve">Franco Colapinto</t>
        </is>
      </c>
      <c r="B22" s="10" t="n">
        <v>3</v>
      </c>
      <c r="C22" s="10" t="n">
        <f>IF('Cartes événementielles'!C24=TRUE,1,0)+IF('Cartes événementielles'!C32=TRUE,1,0)+IF('Cartes événementielles'!C36=TRUE,1,0)</f>
        <v>0</v>
      </c>
      <c r="D22" s="12" t="n">
        <f>(IF('Cartes événementielles'!C24=TRUE,1,0)+IF('Cartes événementielles'!C32=TRUE,1,0)+IF('Cartes événementielles'!C36=TRUE,1,0))/3</f>
        <v>0</v>
      </c>
    </row>
    <row r="23" ht="20" customHeight="1">
      <c r="A23" s="15" t="inlineStr">
        <is>
          <t xml:space="preserve">Gabriel Bortoleto</t>
        </is>
      </c>
      <c r="B23" s="10" t="n">
        <v>1</v>
      </c>
      <c r="C23" s="10" t="n">
        <f>IF('Cartes événementielles'!C21=TRUE,1,0)</f>
        <v>0</v>
      </c>
      <c r="D23" s="12" t="n">
        <f>(IF('Cartes événementielles'!C21=TRUE,1,0))/1</f>
        <v>0</v>
      </c>
    </row>
    <row r="24" ht="20" customHeight="1">
      <c r="A24" s="15" t="inlineStr">
        <is>
          <t xml:space="preserve">George Russell</t>
        </is>
      </c>
      <c r="B24" s="10" t="n">
        <v>6</v>
      </c>
      <c r="C24" s="10" t="n">
        <f>IF('Cartes événementielles'!C19=TRUE,1,0)+IF('Cartes événementielles'!C44=TRUE,1,0)+IF('Cartes événementielles'!C46=TRUE,1,0)+IF('Cartes événementielles'!C47=TRUE,1,0)+IF('Cartes événementielles'!C50=TRUE,1,0)+IF('Cartes événementielles'!C67=TRUE,1,0)</f>
        <v>0</v>
      </c>
      <c r="D24" s="12" t="n">
        <f>(IF('Cartes événementielles'!C19=TRUE,1,0)+IF('Cartes événementielles'!C44=TRUE,1,0)+IF('Cartes événementielles'!C46=TRUE,1,0)+IF('Cartes événementielles'!C47=TRUE,1,0)+IF('Cartes événementielles'!C50=TRUE,1,0)+IF('Cartes événementielles'!C67=TRUE,1,0))/6</f>
        <v>0</v>
      </c>
    </row>
    <row r="25" ht="20" customHeight="1">
      <c r="A25" s="15" t="inlineStr">
        <is>
          <t xml:space="preserve">Isack Hadjar</t>
        </is>
      </c>
      <c r="B25" s="10" t="n">
        <v>3</v>
      </c>
      <c r="C25" s="10" t="n">
        <f>IF('Cartes événementielles'!C25=TRUE,1,0)+IF('Cartes événementielles'!C40=TRUE,1,0)+IF('Cartes événementielles'!C55=TRUE,1,0)</f>
        <v>0</v>
      </c>
      <c r="D25" s="12" t="n">
        <f>(IF('Cartes événementielles'!C25=TRUE,1,0)+IF('Cartes événementielles'!C40=TRUE,1,0)+IF('Cartes événementielles'!C55=TRUE,1,0))/3</f>
        <v>0</v>
      </c>
    </row>
    <row r="26" ht="20" customHeight="1">
      <c r="A26" s="15" t="inlineStr">
        <is>
          <t xml:space="preserve">Kimi Antonelli</t>
        </is>
      </c>
      <c r="B26" s="10" t="n">
        <v>9</v>
      </c>
      <c r="C26" s="10" t="n">
        <f>IF('Cartes événementielles'!C22=TRUE,1,0)+IF('Cartes événementielles'!C23=TRUE,1,0)+IF('Cartes événementielles'!C27=TRUE,1,0)+IF('Cartes événementielles'!C30=TRUE,1,0)+IF('Cartes événementielles'!C34=TRUE,1,0)+IF('Cartes événementielles'!C38=TRUE,1,0)+IF('Cartes événementielles'!C53=TRUE,1,0)+IF('Cartes événementielles'!C62=TRUE,1,0)+IF('Cartes événementielles'!C64=TRUE,1,0)</f>
        <v>0</v>
      </c>
      <c r="D26" s="12" t="n">
        <f>(IF('Cartes événementielles'!C22=TRUE,1,0)+IF('Cartes événementielles'!C23=TRUE,1,0)+IF('Cartes événementielles'!C27=TRUE,1,0)+IF('Cartes événementielles'!C30=TRUE,1,0)+IF('Cartes événementielles'!C34=TRUE,1,0)+IF('Cartes événementielles'!C38=TRUE,1,0)+IF('Cartes événementielles'!C53=TRUE,1,0)+IF('Cartes événementielles'!C62=TRUE,1,0)+IF('Cartes événementielles'!C64=TRUE,1,0))/9</f>
        <v>0</v>
      </c>
    </row>
    <row r="27" ht="20" customHeight="1">
      <c r="A27" s="15" t="inlineStr">
        <is>
          <t xml:space="preserve">Lando Norris</t>
        </is>
      </c>
      <c r="B27" s="10" t="n">
        <v>5</v>
      </c>
      <c r="C27" s="10" t="n">
        <f>IF('Cartes événementielles'!C31=TRUE,1,0)+IF('Cartes événementielles'!C44=TRUE,1,0)+IF('Cartes événementielles'!C56=TRUE,1,0)+IF('Cartes événementielles'!C58=TRUE,1,0)+IF('Cartes événementielles'!C63=TRUE,1,0)</f>
        <v>0</v>
      </c>
      <c r="D27" s="12" t="n">
        <f>(IF('Cartes événementielles'!C31=TRUE,1,0)+IF('Cartes événementielles'!C44=TRUE,1,0)+IF('Cartes événementielles'!C56=TRUE,1,0)+IF('Cartes événementielles'!C58=TRUE,1,0)+IF('Cartes événementielles'!C63=TRUE,1,0))/5</f>
        <v>0</v>
      </c>
    </row>
    <row r="28" ht="20" customHeight="1">
      <c r="A28" s="15" t="inlineStr">
        <is>
          <t xml:space="preserve">Lewis Hamilton</t>
        </is>
      </c>
      <c r="B28" s="10" t="n">
        <v>7</v>
      </c>
      <c r="C28" s="10" t="n">
        <f>IF('Cartes événementielles'!C18=TRUE,1,0)+IF('Cartes événementielles'!C26=TRUE,1,0)+IF('Cartes événementielles'!C37=TRUE,1,0)+IF('Cartes événementielles'!C39=TRUE,1,0)+IF('Cartes événementielles'!C43=TRUE,1,0)+IF('Cartes événementielles'!C44=TRUE,1,0)+IF('Cartes événementielles'!C70=TRUE,1,0)</f>
        <v>0</v>
      </c>
      <c r="D28" s="12" t="n">
        <f>(IF('Cartes événementielles'!C18=TRUE,1,0)+IF('Cartes événementielles'!C26=TRUE,1,0)+IF('Cartes événementielles'!C37=TRUE,1,0)+IF('Cartes événementielles'!C39=TRUE,1,0)+IF('Cartes événementielles'!C43=TRUE,1,0)+IF('Cartes événementielles'!C44=TRUE,1,0)+IF('Cartes événementielles'!C70=TRUE,1,0))/7</f>
        <v>0</v>
      </c>
    </row>
    <row r="29" ht="20" customHeight="1">
      <c r="A29" s="15" t="inlineStr">
        <is>
          <t xml:space="preserve">Liam Lawson</t>
        </is>
      </c>
      <c r="B29" s="10" t="n">
        <v>1</v>
      </c>
      <c r="C29" s="10" t="n">
        <f>IF('Cartes événementielles'!C65=TRUE,1,0)</f>
        <v>0</v>
      </c>
      <c r="D29" s="12" t="n">
        <f>(IF('Cartes événementielles'!C65=TRUE,1,0))/1</f>
        <v>0</v>
      </c>
    </row>
    <row r="30" ht="20" customHeight="1">
      <c r="A30" s="15" t="inlineStr">
        <is>
          <t xml:space="preserve">Max Verstappen</t>
        </is>
      </c>
      <c r="B30" s="10" t="n">
        <v>6</v>
      </c>
      <c r="C30" s="10" t="n">
        <f>IF('Cartes événementielles'!C35=TRUE,1,0)+IF('Cartes événementielles'!C48=TRUE,1,0)+IF('Cartes événementielles'!C54=TRUE,1,0)+IF('Cartes événementielles'!C68=TRUE,1,0)+IF('Cartes événementielles'!C69=TRUE,1,0)+IF('Cartes événementielles'!C72=TRUE,1,0)</f>
        <v>0</v>
      </c>
      <c r="D30" s="12" t="n">
        <f>(IF('Cartes événementielles'!C35=TRUE,1,0)+IF('Cartes événementielles'!C48=TRUE,1,0)+IF('Cartes événementielles'!C54=TRUE,1,0)+IF('Cartes événementielles'!C68=TRUE,1,0)+IF('Cartes événementielles'!C69=TRUE,1,0)+IF('Cartes événementielles'!C72=TRUE,1,0))/6</f>
        <v>0</v>
      </c>
    </row>
    <row r="31" ht="20" customHeight="1">
      <c r="A31" s="15" t="inlineStr">
        <is>
          <t xml:space="preserve">Nico Hulkenberg</t>
        </is>
      </c>
      <c r="B31" s="10" t="n">
        <v>1</v>
      </c>
      <c r="C31" s="10" t="n">
        <f>IF('Cartes événementielles'!C57=TRUE,1,0)</f>
        <v>0</v>
      </c>
      <c r="D31" s="12" t="n">
        <f>(IF('Cartes événementielles'!C57=TRUE,1,0))/1</f>
        <v>0</v>
      </c>
    </row>
    <row r="32" ht="20" customHeight="1">
      <c r="A32" s="15" t="inlineStr">
        <is>
          <t xml:space="preserve">Pierre Gasly</t>
        </is>
      </c>
      <c r="B32" s="10" t="n">
        <v>1</v>
      </c>
      <c r="C32" s="10" t="n">
        <f>IF('Cartes événementielles'!C61=TRUE,1,0)</f>
        <v>0</v>
      </c>
      <c r="D32" s="12" t="n">
        <f>(IF('Cartes événementielles'!C61=TRUE,1,0))/1</f>
        <v>0</v>
      </c>
    </row>
    <row r="33" ht="20" customHeight="1">
      <c r="A33" s="15" t="inlineStr">
        <is>
          <t xml:space="preserve">Ugo Ugochukwu</t>
        </is>
      </c>
      <c r="B33" s="10" t="n">
        <v>1</v>
      </c>
      <c r="C33" s="10" t="n">
        <f>IF('Cartes événementielles'!C66=TRUE,1,0)</f>
        <v>0</v>
      </c>
      <c r="D33" s="12" t="n">
        <f>(IF('Cartes événementielles'!C66=TRUE,1,0))/1</f>
        <v>0</v>
      </c>
    </row>
    <row r="34" ht="20" customHeight="1">
      <c r="A34" s="15" t="inlineStr">
        <is>
          <t xml:space="preserve">Valtteri Bottas</t>
        </is>
      </c>
      <c r="B34" s="10" t="n">
        <v>1</v>
      </c>
      <c r="C34" s="10" t="n">
        <f>IF('Cartes événementielles'!C29=TRUE,1,0)</f>
        <v>0</v>
      </c>
      <c r="D34" s="12" t="n">
        <f>(IF('Cartes événementielles'!C29=TRUE,1,0))/1</f>
        <v>0</v>
      </c>
    </row>
  </sheetData>
  <mergeCells count="17">
    <mergeCell ref="A1:H1"/>
    <mergeCell ref="A2:H2"/>
    <mergeCell ref="A4:B4"/>
    <mergeCell ref="C4:D4"/>
    <mergeCell ref="E4:F4"/>
    <mergeCell ref="G4:H4"/>
    <mergeCell ref="A5:B6"/>
    <mergeCell ref="A7:B7"/>
    <mergeCell ref="C5:D6"/>
    <mergeCell ref="C7:D7"/>
    <mergeCell ref="E5:F6"/>
    <mergeCell ref="E7:F7"/>
    <mergeCell ref="G5:H6"/>
    <mergeCell ref="G7:H7"/>
    <mergeCell ref="A8:H8"/>
    <mergeCell ref="A10:D10"/>
    <mergeCell ref="A15:D15"/>
  </mergeCells>
  <pageMargins left="0.35" right="0.35" top="0.5" bottom="0.5" header="0.2" footer="0.2"/>
</worksheet>
</file>

<file path=xl/worksheets/sheet2.xml><?xml version="1.0" encoding="utf-8"?>
<worksheet xmlns="http://schemas.openxmlformats.org/spreadsheetml/2006/main">
  <sheetPr>
    <outlinePr summaryBelow="0" summaryRight="1"/>
  </sheetPr>
  <sheetViews>
    <sheetView workbookViewId="0" showGridLines="0" showOutlineSymbols="1">
      <pane xSplit="2" ySplit="4" topLeftCell="C5" activePane="bottomRight" state="frozen"/>
    </sheetView>
  </sheetViews>
  <sheetFormatPr defaultRowHeight="15" outlineLevelRow="1"/>
  <cols>
    <col min="1" max="1" width="10" customWidth="1"/>
    <col min="2" max="2" width="36" customWidth="1"/>
    <col min="3" max="3" width="21" customWidth="1"/>
    <col min="4" max="4" width="14" customWidth="1"/>
    <col min="5" max="5" width="12" customWidth="1" hidden="1"/>
    <col min="6" max="6" width="12" customWidth="1" hidden="1"/>
    <col min="7" max="7" width="12" customWidth="1" hidden="1"/>
  </cols>
  <sheetData>
    <row r="1" ht="36" customHeight="1">
      <c r="A1" s="1" t="inlineStr">
        <is>
          <t xml:space="preserve">Topps Now F1 2026 — Cartes événementielles</t>
        </is>
      </c>
    </row>
    <row r="2" ht="23" customHeight="1">
      <c r="A2" s="2" t="inlineStr">
        <is>
          <t xml:space="preserve">Suivi de collection — checklist complète</t>
        </is>
      </c>
    </row>
    <row r="3" ht="24" customHeight="1">
      <c r="A3" s="13" t="inlineStr">
        <is>
          <t xml:space="preserve">Cochez les cartes possédées. Utilisez les boutons − / + à gauche pour replier ou déplier chaque subset.</t>
        </is>
      </c>
    </row>
    <row r="4" ht="38" customHeight="1">
      <c r="A4" s="7" t="inlineStr">
        <is>
          <t xml:space="preserve">N°</t>
        </is>
      </c>
      <c r="B4" s="7" t="inlineStr">
        <is>
          <t xml:space="preserve">Carte</t>
        </is>
      </c>
      <c r="C4" s="7" t="inlineStr">
        <is>
          <t xml:space="preserve">Version principale</t>
        </is>
      </c>
      <c r="D4" s="7" t="inlineStr">
        <is>
          <t xml:space="preserve">Progression</t>
        </is>
      </c>
      <c r="E4" s="7" t="inlineStr">
        <is>
          <t xml:space="preserve">Principales possédées</t>
        </is>
      </c>
      <c r="F4" s="7" t="inlineStr">
        <is>
          <t xml:space="preserve">Parallèles possédés</t>
        </is>
      </c>
      <c r="G4" s="7" t="inlineStr">
        <is>
          <t xml:space="preserve">Versions possédées</t>
        </is>
      </c>
    </row>
    <row r="5" ht="27" customHeight="1">
      <c r="A5" s="8" t="inlineStr">
        <is>
          <t xml:space="preserve">CARTES éVéNEMENTIELLES  ·  67 cartes</t>
        </is>
      </c>
      <c r="D5" s="12" t="n">
        <f>SUM(G6:G72)/67</f>
        <v>0</v>
      </c>
    </row>
    <row r="6" ht="21" customHeight="1" outlineLevel="1">
      <c r="A6" s="10" t="inlineStr">
        <is>
          <t xml:space="preserve">1</t>
        </is>
      </c>
      <c r="B6" s="9" t="inlineStr">
        <is>
          <t xml:space="preserve">Oracle Red Bull Racing — Dévoilement de la livrée RB22</t>
        </is>
      </c>
      <c r="C6" s="11" t="b">
        <v>0</v>
      </c>
      <c r="D6" s="12" t="n">
        <f>G6/1</f>
        <v>0</v>
      </c>
      <c r="E6" s="10" t="n">
        <f>COUNTIF(C6,TRUE)</f>
        <v>0</v>
      </c>
      <c r="F6" s="10" t="n">
        <f>0</f>
        <v>0</v>
      </c>
      <c r="G6" s="10" t="n">
        <f>E6+F6</f>
        <v>0</v>
      </c>
    </row>
    <row r="7" ht="21" customHeight="1" outlineLevel="1">
      <c r="A7" s="10" t="inlineStr">
        <is>
          <t xml:space="preserve">2</t>
        </is>
      </c>
      <c r="B7" s="9" t="inlineStr">
        <is>
          <t xml:space="preserve">Visa Cash App RB Formula One Team — Dévoilement de la livrée 2026</t>
        </is>
      </c>
      <c r="C7" s="11" t="b">
        <v>0</v>
      </c>
      <c r="D7" s="12" t="n">
        <f>G7/1</f>
        <v>0</v>
      </c>
      <c r="E7" s="10" t="n">
        <f>COUNTIF(C7,TRUE)</f>
        <v>0</v>
      </c>
      <c r="F7" s="10" t="n">
        <f>0</f>
        <v>0</v>
      </c>
      <c r="G7" s="10" t="n">
        <f>E7+F7</f>
        <v>0</v>
      </c>
    </row>
    <row r="8" ht="21" customHeight="1" outlineLevel="1">
      <c r="A8" s="10" t="inlineStr">
        <is>
          <t xml:space="preserve">3</t>
        </is>
      </c>
      <c r="B8" s="9" t="inlineStr">
        <is>
          <t xml:space="preserve">Audi Revolut F1® Team — Dévoilement de la livrée R26</t>
        </is>
      </c>
      <c r="C8" s="11" t="b">
        <v>0</v>
      </c>
      <c r="D8" s="12" t="n">
        <f>G8/1</f>
        <v>0</v>
      </c>
      <c r="E8" s="10" t="n">
        <f>COUNTIF(C8,TRUE)</f>
        <v>0</v>
      </c>
      <c r="F8" s="10" t="n">
        <f>0</f>
        <v>0</v>
      </c>
      <c r="G8" s="10" t="n">
        <f>E8+F8</f>
        <v>0</v>
      </c>
    </row>
    <row r="9" ht="21" customHeight="1" outlineLevel="1">
      <c r="A9" s="10" t="inlineStr">
        <is>
          <t xml:space="preserve">4</t>
        </is>
      </c>
      <c r="B9" s="9" t="inlineStr">
        <is>
          <t xml:space="preserve">Scuderia Ferrari HP — Dévoilement de la livrée SF-26</t>
        </is>
      </c>
      <c r="C9" s="11" t="b">
        <v>0</v>
      </c>
      <c r="D9" s="12" t="n">
        <f>G9/1</f>
        <v>0</v>
      </c>
      <c r="E9" s="10" t="n">
        <f>COUNTIF(C9,TRUE)</f>
        <v>0</v>
      </c>
      <c r="F9" s="10" t="n">
        <f>0</f>
        <v>0</v>
      </c>
      <c r="G9" s="10" t="n">
        <f>E9+F9</f>
        <v>0</v>
      </c>
    </row>
    <row r="10" ht="21" customHeight="1" outlineLevel="1">
      <c r="A10" s="10" t="inlineStr">
        <is>
          <t xml:space="preserve">5</t>
        </is>
      </c>
      <c r="B10" s="9" t="inlineStr">
        <is>
          <t xml:space="preserve">BWT Alpine F1® Team — Dévoilement de la livrée 2026</t>
        </is>
      </c>
      <c r="C10" s="11" t="b">
        <v>0</v>
      </c>
      <c r="D10" s="12" t="n">
        <f>G10/1</f>
        <v>0</v>
      </c>
      <c r="E10" s="10" t="n">
        <f>COUNTIF(C10,TRUE)</f>
        <v>0</v>
      </c>
      <c r="F10" s="10" t="n">
        <f>0</f>
        <v>0</v>
      </c>
      <c r="G10" s="10" t="n">
        <f>E10+F10</f>
        <v>0</v>
      </c>
    </row>
    <row r="11" ht="21" customHeight="1" outlineLevel="1">
      <c r="A11" s="10" t="inlineStr">
        <is>
          <t xml:space="preserve">6</t>
        </is>
      </c>
      <c r="B11" s="9" t="inlineStr">
        <is>
          <t xml:space="preserve">MoneyGram Haas F1® Team — Dévoilement de la livrée VF-26</t>
        </is>
      </c>
      <c r="C11" s="11" t="b">
        <v>0</v>
      </c>
      <c r="D11" s="12" t="n">
        <f>G11/1</f>
        <v>0</v>
      </c>
      <c r="E11" s="10" t="n">
        <f>COUNTIF(C11,TRUE)</f>
        <v>0</v>
      </c>
      <c r="F11" s="10" t="n">
        <f>0</f>
        <v>0</v>
      </c>
      <c r="G11" s="10" t="n">
        <f>E11+F11</f>
        <v>0</v>
      </c>
    </row>
    <row r="12" ht="21" customHeight="1" outlineLevel="1">
      <c r="A12" s="10" t="inlineStr">
        <is>
          <t xml:space="preserve">7</t>
        </is>
      </c>
      <c r="B12" s="9" t="inlineStr">
        <is>
          <t xml:space="preserve">Mercedes-AMG PETRONAS Formula One Team — Dévoilement de la livrée W17 E Performance</t>
        </is>
      </c>
      <c r="C12" s="11" t="b">
        <v>0</v>
      </c>
      <c r="D12" s="12" t="n">
        <f>G12/1</f>
        <v>0</v>
      </c>
      <c r="E12" s="10" t="n">
        <f>COUNTIF(C12,TRUE)</f>
        <v>0</v>
      </c>
      <c r="F12" s="10" t="n">
        <f>0</f>
        <v>0</v>
      </c>
      <c r="G12" s="10" t="n">
        <f>E12+F12</f>
        <v>0</v>
      </c>
    </row>
    <row r="13" ht="21" customHeight="1" outlineLevel="1">
      <c r="A13" s="10" t="inlineStr">
        <is>
          <t xml:space="preserve">8</t>
        </is>
      </c>
      <c r="B13" s="9" t="inlineStr">
        <is>
          <t xml:space="preserve">Atlassian Williams F1 Team — Dévoilement de la livrée FW48</t>
        </is>
      </c>
      <c r="C13" s="11" t="b">
        <v>0</v>
      </c>
      <c r="D13" s="12" t="n">
        <f>G13/1</f>
        <v>0</v>
      </c>
      <c r="E13" s="10" t="n">
        <f>COUNTIF(C13,TRUE)</f>
        <v>0</v>
      </c>
      <c r="F13" s="10" t="n">
        <f>0</f>
        <v>0</v>
      </c>
      <c r="G13" s="10" t="n">
        <f>E13+F13</f>
        <v>0</v>
      </c>
    </row>
    <row r="14" ht="21" customHeight="1" outlineLevel="1">
      <c r="A14" s="10" t="inlineStr">
        <is>
          <t xml:space="preserve">9</t>
        </is>
      </c>
      <c r="B14" s="9" t="inlineStr">
        <is>
          <t xml:space="preserve">McLaren Mastercard F1® Team — Dévoilement de la livrée MCL40</t>
        </is>
      </c>
      <c r="C14" s="11" t="b">
        <v>0</v>
      </c>
      <c r="D14" s="12" t="n">
        <f>G14/1</f>
        <v>0</v>
      </c>
      <c r="E14" s="10" t="n">
        <f>COUNTIF(C14,TRUE)</f>
        <v>0</v>
      </c>
      <c r="F14" s="10" t="n">
        <f>0</f>
        <v>0</v>
      </c>
      <c r="G14" s="10" t="n">
        <f>E14+F14</f>
        <v>0</v>
      </c>
    </row>
    <row r="15" ht="21" customHeight="1" outlineLevel="1">
      <c r="A15" s="10" t="inlineStr">
        <is>
          <t xml:space="preserve">10</t>
        </is>
      </c>
      <c r="B15" s="9" t="inlineStr">
        <is>
          <t xml:space="preserve">Aston Martin Aramco Formula One™ Team — Dévoilement de la livrée AMR26</t>
        </is>
      </c>
      <c r="C15" s="11" t="b">
        <v>0</v>
      </c>
      <c r="D15" s="12" t="n">
        <f>G15/1</f>
        <v>0</v>
      </c>
      <c r="E15" s="10" t="n">
        <f>COUNTIF(C15,TRUE)</f>
        <v>0</v>
      </c>
      <c r="F15" s="10" t="n">
        <f>0</f>
        <v>0</v>
      </c>
      <c r="G15" s="10" t="n">
        <f>E15+F15</f>
        <v>0</v>
      </c>
    </row>
    <row r="16" ht="21" customHeight="1" outlineLevel="1">
      <c r="A16" s="10" t="inlineStr">
        <is>
          <t xml:space="preserve">11</t>
        </is>
      </c>
      <c r="B16" s="9" t="inlineStr">
        <is>
          <t xml:space="preserve">Cadillac Formula 1® Team — Révèle leur 1ère voiture de F1</t>
        </is>
      </c>
      <c r="C16" s="11" t="b">
        <v>0</v>
      </c>
      <c r="D16" s="12" t="n">
        <f>G16/1</f>
        <v>0</v>
      </c>
      <c r="E16" s="10" t="n">
        <f>COUNTIF(C16,TRUE)</f>
        <v>0</v>
      </c>
      <c r="F16" s="10" t="n">
        <f>0</f>
        <v>0</v>
      </c>
      <c r="G16" s="10" t="n">
        <f>E16+F16</f>
        <v>0</v>
      </c>
    </row>
    <row r="17" ht="21" customHeight="1" outlineLevel="1">
      <c r="A17" s="10" t="inlineStr">
        <is>
          <t xml:space="preserve">12</t>
        </is>
      </c>
      <c r="B17" s="9" t="inlineStr">
        <is>
          <t xml:space="preserve">Arvin Lindblad — Ses débuts en Formule 1</t>
        </is>
      </c>
      <c r="C17" s="11" t="b">
        <v>0</v>
      </c>
      <c r="D17" s="12" t="n">
        <f>G17/1</f>
        <v>0</v>
      </c>
      <c r="E17" s="10" t="n">
        <f>COUNTIF(C17,TRUE)</f>
        <v>0</v>
      </c>
      <c r="F17" s="10" t="n">
        <f>0</f>
        <v>0</v>
      </c>
      <c r="G17" s="10" t="n">
        <f>E17+F17</f>
        <v>0</v>
      </c>
    </row>
    <row r="18" ht="21" customHeight="1" outlineLevel="1">
      <c r="A18" s="10" t="inlineStr">
        <is>
          <t xml:space="preserve">13</t>
        </is>
      </c>
      <c r="B18" s="9" t="inlineStr">
        <is>
          <t xml:space="preserve">Lewis Hamilton — 20ème saison en Formule 1</t>
        </is>
      </c>
      <c r="C18" s="11" t="b">
        <v>0</v>
      </c>
      <c r="D18" s="12" t="n">
        <f>G18/1</f>
        <v>0</v>
      </c>
      <c r="E18" s="10" t="n">
        <f>COUNTIF(C18,TRUE)</f>
        <v>0</v>
      </c>
      <c r="F18" s="10" t="n">
        <f>0</f>
        <v>0</v>
      </c>
      <c r="G18" s="10" t="n">
        <f>E18+F18</f>
        <v>0</v>
      </c>
    </row>
    <row r="19" ht="21" customHeight="1" outlineLevel="1">
      <c r="A19" s="10" t="inlineStr">
        <is>
          <t xml:space="preserve">14</t>
        </is>
      </c>
      <c r="B19" s="9" t="inlineStr">
        <is>
          <t xml:space="preserve">George Russell — Victoire dominante pour le 1er Grand Prix de l’année</t>
        </is>
      </c>
      <c r="C19" s="11" t="b">
        <v>0</v>
      </c>
      <c r="D19" s="12" t="n">
        <f>G19/1</f>
        <v>0</v>
      </c>
      <c r="E19" s="10" t="n">
        <f>COUNTIF(C19,TRUE)</f>
        <v>0</v>
      </c>
      <c r="F19" s="10" t="n">
        <f>0</f>
        <v>0</v>
      </c>
      <c r="G19" s="10" t="n">
        <f>E19+F19</f>
        <v>0</v>
      </c>
    </row>
    <row r="20" ht="21" customHeight="1" outlineLevel="1">
      <c r="A20" s="10" t="inlineStr">
        <is>
          <t xml:space="preserve">15</t>
        </is>
      </c>
      <c r="B20" s="9" t="inlineStr">
        <is>
          <t xml:space="preserve">Mercedes — Effectue un début de saison parfait avec un doublé impressionnant</t>
        </is>
      </c>
      <c r="C20" s="11" t="b">
        <v>0</v>
      </c>
      <c r="D20" s="12" t="n">
        <f>G20/1</f>
        <v>0</v>
      </c>
      <c r="E20" s="10" t="n">
        <f>COUNTIF(C20,TRUE)</f>
        <v>0</v>
      </c>
      <c r="F20" s="10" t="n">
        <f>0</f>
        <v>0</v>
      </c>
      <c r="G20" s="10" t="n">
        <f>E20+F20</f>
        <v>0</v>
      </c>
    </row>
    <row r="21" ht="21" customHeight="1" outlineLevel="1">
      <c r="A21" s="10" t="inlineStr">
        <is>
          <t xml:space="preserve">16</t>
        </is>
      </c>
      <c r="B21" s="9" t="inlineStr">
        <is>
          <t xml:space="preserve">Gabriel Bortoleto — Premiers points pour Audi Revolut F1 Team</t>
        </is>
      </c>
      <c r="C21" s="11" t="b">
        <v>0</v>
      </c>
      <c r="D21" s="12" t="n">
        <f>G21/1</f>
        <v>0</v>
      </c>
      <c r="E21" s="10" t="n">
        <f>COUNTIF(C21,TRUE)</f>
        <v>0</v>
      </c>
      <c r="F21" s="10" t="n">
        <f>0</f>
        <v>0</v>
      </c>
      <c r="G21" s="10" t="n">
        <f>E21+F21</f>
        <v>0</v>
      </c>
    </row>
    <row r="22" ht="21" customHeight="1" outlineLevel="1">
      <c r="A22" s="10" t="inlineStr">
        <is>
          <t xml:space="preserve">17</t>
        </is>
      </c>
      <c r="B22" s="9" t="inlineStr">
        <is>
          <t xml:space="preserve">Kimi Antonelli — Plus jeune pilote à faire une pôle position en F1</t>
        </is>
      </c>
      <c r="C22" s="11" t="b">
        <v>0</v>
      </c>
      <c r="D22" s="12" t="n">
        <f>G22/1</f>
        <v>0</v>
      </c>
      <c r="E22" s="10" t="n">
        <f>COUNTIF(C22,TRUE)</f>
        <v>0</v>
      </c>
      <c r="F22" s="10" t="n">
        <f>0</f>
        <v>0</v>
      </c>
      <c r="G22" s="10" t="n">
        <f>E22+F22</f>
        <v>0</v>
      </c>
    </row>
    <row r="23" ht="21" customHeight="1" outlineLevel="1">
      <c r="A23" s="10" t="inlineStr">
        <is>
          <t xml:space="preserve">18</t>
        </is>
      </c>
      <c r="B23" s="9" t="inlineStr">
        <is>
          <t xml:space="preserve">Kimi Antonelli — Sécurise sa première victoire en F1</t>
        </is>
      </c>
      <c r="C23" s="11" t="b">
        <v>0</v>
      </c>
      <c r="D23" s="12" t="n">
        <f>G23/1</f>
        <v>0</v>
      </c>
      <c r="E23" s="10" t="n">
        <f>COUNTIF(C23,TRUE)</f>
        <v>0</v>
      </c>
      <c r="F23" s="10" t="n">
        <f>0</f>
        <v>0</v>
      </c>
      <c r="G23" s="10" t="n">
        <f>E23+F23</f>
        <v>0</v>
      </c>
    </row>
    <row r="24" ht="21" customHeight="1" outlineLevel="1">
      <c r="A24" s="10" t="inlineStr">
        <is>
          <t xml:space="preserve">19</t>
        </is>
      </c>
      <c r="B24" s="9" t="inlineStr">
        <is>
          <t xml:space="preserve">Franco Colapinto — Sécurise ses premiers points pour BWT Alpine F1 Team</t>
        </is>
      </c>
      <c r="C24" s="11" t="b">
        <v>0</v>
      </c>
      <c r="D24" s="12" t="n">
        <f>G24/1</f>
        <v>0</v>
      </c>
      <c r="E24" s="10" t="n">
        <f>COUNTIF(C24,TRUE)</f>
        <v>0</v>
      </c>
      <c r="F24" s="10" t="n">
        <f>0</f>
        <v>0</v>
      </c>
      <c r="G24" s="10" t="n">
        <f>E24+F24</f>
        <v>0</v>
      </c>
    </row>
    <row r="25" ht="21" customHeight="1" outlineLevel="1">
      <c r="A25" s="10" t="inlineStr">
        <is>
          <t xml:space="preserve">20</t>
        </is>
      </c>
      <c r="B25" s="9" t="inlineStr">
        <is>
          <t xml:space="preserve">Isack Hadjar — Premier points pour Oracle Red Bull Racing</t>
        </is>
      </c>
      <c r="C25" s="11" t="b">
        <v>0</v>
      </c>
      <c r="D25" s="12" t="n">
        <f>G25/1</f>
        <v>0</v>
      </c>
      <c r="E25" s="10" t="n">
        <f>COUNTIF(C25,TRUE)</f>
        <v>0</v>
      </c>
      <c r="F25" s="10" t="n">
        <f>0</f>
        <v>0</v>
      </c>
      <c r="G25" s="10" t="n">
        <f>E25+F25</f>
        <v>0</v>
      </c>
    </row>
    <row r="26" ht="21" customHeight="1" outlineLevel="1">
      <c r="A26" s="10" t="inlineStr">
        <is>
          <t xml:space="preserve">21</t>
        </is>
      </c>
      <c r="B26" s="9" t="inlineStr">
        <is>
          <t xml:space="preserve">Lewis Hamilton — Premier podium pour Scuderia Ferrari HP</t>
        </is>
      </c>
      <c r="C26" s="11" t="b">
        <v>0</v>
      </c>
      <c r="D26" s="12" t="n">
        <f>G26/1</f>
        <v>0</v>
      </c>
      <c r="E26" s="10" t="n">
        <f>COUNTIF(C26,TRUE)</f>
        <v>0</v>
      </c>
      <c r="F26" s="10" t="n">
        <f>0</f>
        <v>0</v>
      </c>
      <c r="G26" s="10" t="n">
        <f>E26+F26</f>
        <v>0</v>
      </c>
    </row>
    <row r="27" ht="21" customHeight="1" outlineLevel="1">
      <c r="A27" s="10" t="inlineStr">
        <is>
          <t xml:space="preserve">22</t>
        </is>
      </c>
      <c r="B27" s="9" t="inlineStr">
        <is>
          <t xml:space="preserve">Kimi Antonelli — Plus jeune pilote à gagner deux courses consécutives</t>
        </is>
      </c>
      <c r="C27" s="11" t="b">
        <v>0</v>
      </c>
      <c r="D27" s="12" t="n">
        <f>G27/1</f>
        <v>0</v>
      </c>
      <c r="E27" s="10" t="n">
        <f>COUNTIF(C27,TRUE)</f>
        <v>0</v>
      </c>
      <c r="F27" s="10" t="n">
        <f>0</f>
        <v>0</v>
      </c>
      <c r="G27" s="10" t="n">
        <f>E27+F27</f>
        <v>0</v>
      </c>
    </row>
    <row r="28" ht="21" customHeight="1" outlineLevel="1">
      <c r="A28" s="10" t="inlineStr">
        <is>
          <t xml:space="preserve">23</t>
        </is>
      </c>
      <c r="B28" s="9" t="inlineStr">
        <is>
          <t xml:space="preserve">Fernando Alonso — Plus grand nombre de tours complétés à Suzuka</t>
        </is>
      </c>
      <c r="C28" s="11" t="b">
        <v>0</v>
      </c>
      <c r="D28" s="12" t="n">
        <f>G28/1</f>
        <v>0</v>
      </c>
      <c r="E28" s="10" t="n">
        <f>COUNTIF(C28,TRUE)</f>
        <v>0</v>
      </c>
      <c r="F28" s="10" t="n">
        <f>0</f>
        <v>0</v>
      </c>
      <c r="G28" s="10" t="n">
        <f>E28+F28</f>
        <v>0</v>
      </c>
    </row>
    <row r="29" ht="21" customHeight="1" outlineLevel="1">
      <c r="A29" s="10" t="inlineStr">
        <is>
          <t xml:space="preserve">24</t>
        </is>
      </c>
      <c r="B29" s="9" t="inlineStr">
        <is>
          <t xml:space="preserve">Valtteri Bottas — Atteint les 250 départs en F1</t>
        </is>
      </c>
      <c r="C29" s="11" t="b">
        <v>0</v>
      </c>
      <c r="D29" s="12" t="n">
        <f>G29/1</f>
        <v>0</v>
      </c>
      <c r="E29" s="10" t="n">
        <f>COUNTIF(C29,TRUE)</f>
        <v>0</v>
      </c>
      <c r="F29" s="10" t="n">
        <f>0</f>
        <v>0</v>
      </c>
      <c r="G29" s="10" t="n">
        <f>E29+F29</f>
        <v>0</v>
      </c>
    </row>
    <row r="30" ht="21" customHeight="1" outlineLevel="1">
      <c r="A30" s="10" t="inlineStr">
        <is>
          <t xml:space="preserve">25</t>
        </is>
      </c>
      <c r="B30" s="9" t="inlineStr">
        <is>
          <t xml:space="preserve">Kimi Antonelli — Premier pilote à gagner 3 courses à partir de ses 3 premières poles position</t>
        </is>
      </c>
      <c r="C30" s="11" t="b">
        <v>0</v>
      </c>
      <c r="D30" s="12" t="n">
        <f>G30/1</f>
        <v>0</v>
      </c>
      <c r="E30" s="10" t="n">
        <f>COUNTIF(C30,TRUE)</f>
        <v>0</v>
      </c>
      <c r="F30" s="10" t="n">
        <f>0</f>
        <v>0</v>
      </c>
      <c r="G30" s="10" t="n">
        <f>E30+F30</f>
        <v>0</v>
      </c>
    </row>
    <row r="31" ht="21" customHeight="1" outlineLevel="1">
      <c r="A31" s="10" t="inlineStr">
        <is>
          <t xml:space="preserve">26</t>
        </is>
      </c>
      <c r="B31" s="9" t="inlineStr">
        <is>
          <t xml:space="preserve">Lando Norris — Remporte la course sprint et sécurise son podium de la saison</t>
        </is>
      </c>
      <c r="C31" s="11" t="b">
        <v>0</v>
      </c>
      <c r="D31" s="12" t="n">
        <f>G31/1</f>
        <v>0</v>
      </c>
      <c r="E31" s="10" t="n">
        <f>COUNTIF(C31,TRUE)</f>
        <v>0</v>
      </c>
      <c r="F31" s="10" t="n">
        <f>0</f>
        <v>0</v>
      </c>
      <c r="G31" s="10" t="n">
        <f>E31+F31</f>
        <v>0</v>
      </c>
    </row>
    <row r="32" ht="21" customHeight="1" outlineLevel="1">
      <c r="A32" s="10" t="inlineStr">
        <is>
          <t xml:space="preserve">27</t>
        </is>
      </c>
      <c r="B32" s="9" t="inlineStr">
        <is>
          <t xml:space="preserve">Franco Colapinto — Effectue son meilleur résultat en F1</t>
        </is>
      </c>
      <c r="C32" s="11" t="b">
        <v>0</v>
      </c>
      <c r="D32" s="12" t="n">
        <f>G32/1</f>
        <v>0</v>
      </c>
      <c r="E32" s="10" t="n">
        <f>COUNTIF(C32,TRUE)</f>
        <v>0</v>
      </c>
      <c r="F32" s="10" t="n">
        <f>0</f>
        <v>0</v>
      </c>
      <c r="G32" s="10" t="n">
        <f>E32+F32</f>
        <v>0</v>
      </c>
    </row>
    <row r="33" ht="21" customHeight="1" outlineLevel="1">
      <c r="A33" s="10" t="inlineStr">
        <is>
          <t xml:space="preserve">28</t>
        </is>
      </c>
      <c r="B33" s="9" t="inlineStr">
        <is>
          <t xml:space="preserve">Atlassian Williams F1 — Sécurise des doubles points pour l’écurie à Miami</t>
        </is>
      </c>
      <c r="C33" s="11" t="b">
        <v>0</v>
      </c>
      <c r="D33" s="12" t="n">
        <f>G33/1</f>
        <v>0</v>
      </c>
      <c r="E33" s="10" t="n">
        <f>COUNTIF(C33,TRUE)</f>
        <v>0</v>
      </c>
      <c r="F33" s="10" t="n">
        <f>0</f>
        <v>0</v>
      </c>
      <c r="G33" s="10" t="n">
        <f>E33+F33</f>
        <v>0</v>
      </c>
    </row>
    <row r="34" ht="21" customHeight="1" outlineLevel="1">
      <c r="A34" s="10" t="inlineStr">
        <is>
          <t xml:space="preserve">29</t>
        </is>
      </c>
      <c r="B34" s="9" t="inlineStr">
        <is>
          <t xml:space="preserve">Kimi Antonelli — Remporte 4 victoires à la suite après le GP de Montreal</t>
        </is>
      </c>
      <c r="C34" s="11" t="b">
        <v>0</v>
      </c>
      <c r="D34" s="12" t="n">
        <f>G34/1</f>
        <v>0</v>
      </c>
      <c r="E34" s="10" t="n">
        <f>COUNTIF(C34,TRUE)</f>
        <v>0</v>
      </c>
      <c r="F34" s="10" t="n">
        <f>0</f>
        <v>0</v>
      </c>
      <c r="G34" s="10" t="n">
        <f>E34+F34</f>
        <v>0</v>
      </c>
    </row>
    <row r="35" ht="21" customHeight="1" outlineLevel="1">
      <c r="A35" s="10" t="inlineStr">
        <is>
          <t xml:space="preserve">30</t>
        </is>
      </c>
      <c r="B35" s="9" t="inlineStr">
        <is>
          <t xml:space="preserve">Max Verstappen — Premier podium de 2026</t>
        </is>
      </c>
      <c r="C35" s="11" t="b">
        <v>0</v>
      </c>
      <c r="D35" s="12" t="n">
        <f>G35/1</f>
        <v>0</v>
      </c>
      <c r="E35" s="10" t="n">
        <f>COUNTIF(C35,TRUE)</f>
        <v>0</v>
      </c>
      <c r="F35" s="10" t="n">
        <f>0</f>
        <v>0</v>
      </c>
      <c r="G35" s="10" t="n">
        <f>E35+F35</f>
        <v>0</v>
      </c>
    </row>
    <row r="36" ht="21" customHeight="1" outlineLevel="1">
      <c r="A36" s="10" t="inlineStr">
        <is>
          <t xml:space="preserve">31</t>
        </is>
      </c>
      <c r="B36" s="9" t="inlineStr">
        <is>
          <t xml:space="preserve">Franco Colapinto — Sécurise le meilleur résultat de sa carrière avec une P6</t>
        </is>
      </c>
      <c r="C36" s="11" t="b">
        <v>0</v>
      </c>
      <c r="D36" s="12" t="n">
        <f>G36/1</f>
        <v>0</v>
      </c>
      <c r="E36" s="10" t="n">
        <f>COUNTIF(C36,TRUE)</f>
        <v>0</v>
      </c>
      <c r="F36" s="10" t="n">
        <f>0</f>
        <v>0</v>
      </c>
      <c r="G36" s="10" t="n">
        <f>E36+F36</f>
        <v>0</v>
      </c>
    </row>
    <row r="37" ht="21" customHeight="1" outlineLevel="1">
      <c r="A37" s="10" t="inlineStr">
        <is>
          <t xml:space="preserve">32</t>
        </is>
      </c>
      <c r="B37" s="9" t="inlineStr">
        <is>
          <t xml:space="preserve">Lewis Hamilton — Effectue son meilleur résultat en GP avec Scuderia Ferrari HP</t>
        </is>
      </c>
      <c r="C37" s="11" t="b">
        <v>0</v>
      </c>
      <c r="D37" s="12" t="n">
        <f>G37/1</f>
        <v>0</v>
      </c>
      <c r="E37" s="10" t="n">
        <f>COUNTIF(C37,TRUE)</f>
        <v>0</v>
      </c>
      <c r="F37" s="10" t="n">
        <f>0</f>
        <v>0</v>
      </c>
      <c r="G37" s="10" t="n">
        <f>E37+F37</f>
        <v>0</v>
      </c>
    </row>
    <row r="38" ht="21" customHeight="1" outlineLevel="1">
      <c r="A38" s="10" t="inlineStr">
        <is>
          <t xml:space="preserve">33</t>
        </is>
      </c>
      <c r="B38" s="9" t="inlineStr">
        <is>
          <t xml:space="preserve">Kimi Antonelli — F1 record : Plus jeune pilote à effectuer un Grand Slam</t>
        </is>
      </c>
      <c r="C38" s="11" t="b">
        <v>0</v>
      </c>
      <c r="D38" s="12" t="n">
        <f>G38/1</f>
        <v>0</v>
      </c>
      <c r="E38" s="10" t="n">
        <f>COUNTIF(C38,TRUE)</f>
        <v>0</v>
      </c>
      <c r="F38" s="10" t="n">
        <f>0</f>
        <v>0</v>
      </c>
      <c r="G38" s="10" t="n">
        <f>E38+F38</f>
        <v>0</v>
      </c>
    </row>
    <row r="39" ht="21" customHeight="1" outlineLevel="1">
      <c r="A39" s="10" t="inlineStr">
        <is>
          <t xml:space="preserve">34</t>
        </is>
      </c>
      <c r="B39" s="9" t="inlineStr">
        <is>
          <t xml:space="preserve">Lewis Hamilton — Deux podiums d’affilée</t>
        </is>
      </c>
      <c r="C39" s="11" t="b">
        <v>0</v>
      </c>
      <c r="D39" s="12" t="n">
        <f>G39/1</f>
        <v>0</v>
      </c>
      <c r="E39" s="10" t="n">
        <f>COUNTIF(C39,TRUE)</f>
        <v>0</v>
      </c>
      <c r="F39" s="10" t="n">
        <f>0</f>
        <v>0</v>
      </c>
      <c r="G39" s="10" t="n">
        <f>E39+F39</f>
        <v>0</v>
      </c>
    </row>
    <row r="40" ht="21" customHeight="1" outlineLevel="1">
      <c r="A40" s="10" t="inlineStr">
        <is>
          <t xml:space="preserve">35</t>
        </is>
      </c>
      <c r="B40" s="9" t="inlineStr">
        <is>
          <t xml:space="preserve">Isack Hadjar — Carte annulée !</t>
        </is>
      </c>
      <c r="C40" s="11" t="b">
        <v>0</v>
      </c>
      <c r="D40" s="12" t="n">
        <f>G40/1</f>
        <v>0</v>
      </c>
      <c r="E40" s="10" t="n">
        <f>COUNTIF(C40,TRUE)</f>
        <v>0</v>
      </c>
      <c r="F40" s="10" t="n">
        <f>0</f>
        <v>0</v>
      </c>
      <c r="G40" s="10" t="n">
        <f>E40+F40</f>
        <v>0</v>
      </c>
    </row>
    <row r="41" ht="21" customHeight="1" outlineLevel="1">
      <c r="A41" s="10" t="inlineStr">
        <is>
          <t xml:space="preserve">36</t>
        </is>
      </c>
      <c r="B41" s="9" t="inlineStr">
        <is>
          <t xml:space="preserve">Arvid Lindblad — Sécurise son meilleur résultat en F1</t>
        </is>
      </c>
      <c r="C41" s="11" t="b">
        <v>0</v>
      </c>
      <c r="D41" s="12" t="n">
        <f>G41/1</f>
        <v>0</v>
      </c>
      <c r="E41" s="10" t="n">
        <f>COUNTIF(C41,TRUE)</f>
        <v>0</v>
      </c>
      <c r="F41" s="10" t="n">
        <f>0</f>
        <v>0</v>
      </c>
      <c r="G41" s="10" t="n">
        <f>E41+F41</f>
        <v>0</v>
      </c>
    </row>
    <row r="42" ht="21" customHeight="1" outlineLevel="1">
      <c r="A42" s="10" t="inlineStr">
        <is>
          <t xml:space="preserve">37</t>
        </is>
      </c>
      <c r="B42" s="9" t="inlineStr">
        <is>
          <t xml:space="preserve">McLaren Mastercard F1 Team — 1000ème course en Formule 1</t>
        </is>
      </c>
      <c r="C42" s="11" t="b">
        <v>0</v>
      </c>
      <c r="D42" s="12" t="n">
        <f>G42/1</f>
        <v>0</v>
      </c>
      <c r="E42" s="10" t="n">
        <f>COUNTIF(C42,TRUE)</f>
        <v>0</v>
      </c>
      <c r="F42" s="10" t="n">
        <f>0</f>
        <v>0</v>
      </c>
      <c r="G42" s="10" t="n">
        <f>E42+F42</f>
        <v>0</v>
      </c>
    </row>
    <row r="43" ht="21" customHeight="1" outlineLevel="1">
      <c r="A43" s="10" t="inlineStr">
        <is>
          <t xml:space="preserve">38</t>
        </is>
      </c>
      <c r="B43" s="9" t="inlineStr">
        <is>
          <t xml:space="preserve">Lewis Hamilton — Première victoire sous les couleurs de Ferrari</t>
        </is>
      </c>
      <c r="C43" s="11" t="b">
        <v>0</v>
      </c>
      <c r="D43" s="12" t="n">
        <f>G43/1</f>
        <v>0</v>
      </c>
      <c r="E43" s="10" t="n">
        <f>COUNTIF(C43,TRUE)</f>
        <v>0</v>
      </c>
      <c r="F43" s="10" t="n">
        <f>0</f>
        <v>0</v>
      </c>
      <c r="G43" s="10" t="n">
        <f>E43+F43</f>
        <v>0</v>
      </c>
    </row>
    <row r="44" ht="21" customHeight="1" outlineLevel="1">
      <c r="A44" s="10" t="inlineStr">
        <is>
          <t xml:space="preserve">39</t>
        </is>
      </c>
      <c r="B44" s="9" t="inlineStr">
        <is>
          <t xml:space="preserve">Lewis Hamilton/George Russell/Lando Norris — Premier podium entièrement britannique depuis 1968</t>
        </is>
      </c>
      <c r="C44" s="11" t="b">
        <v>0</v>
      </c>
      <c r="D44" s="12" t="n">
        <f>G44/1</f>
        <v>0</v>
      </c>
      <c r="E44" s="10" t="n">
        <f>COUNTIF(C44,TRUE)</f>
        <v>0</v>
      </c>
      <c r="F44" s="10" t="n">
        <f>0</f>
        <v>0</v>
      </c>
      <c r="G44" s="10" t="n">
        <f>E44+F44</f>
        <v>0</v>
      </c>
    </row>
    <row r="45" ht="21" customHeight="1" outlineLevel="1">
      <c r="A45" s="10" t="inlineStr">
        <is>
          <t xml:space="preserve">40</t>
        </is>
      </c>
      <c r="B45" s="9" t="inlineStr">
        <is>
          <t xml:space="preserve">Alex Albon — Record d’équipe: Pilote avec le plus grand nombre de départs pour Atlassian Williams F1 Team</t>
        </is>
      </c>
      <c r="C45" s="11" t="b">
        <v>0</v>
      </c>
      <c r="D45" s="12" t="n">
        <f>G45/1</f>
        <v>0</v>
      </c>
      <c r="E45" s="10" t="n">
        <f>COUNTIF(C45,TRUE)</f>
        <v>0</v>
      </c>
      <c r="F45" s="10" t="n">
        <f>0</f>
        <v>0</v>
      </c>
      <c r="G45" s="10" t="n">
        <f>E45+F45</f>
        <v>0</v>
      </c>
    </row>
    <row r="46" ht="21" customHeight="1" outlineLevel="1">
      <c r="A46" s="10" t="inlineStr">
        <is>
          <t xml:space="preserve">41</t>
        </is>
      </c>
      <c r="B46" s="9" t="inlineStr">
        <is>
          <t xml:space="preserve">George Russell — Podium pour sa 100ème course avec l’équipe</t>
        </is>
      </c>
      <c r="C46" s="11" t="b">
        <v>0</v>
      </c>
      <c r="D46" s="12" t="n">
        <f>G46/1</f>
        <v>0</v>
      </c>
      <c r="E46" s="10" t="n">
        <f>COUNTIF(C46,TRUE)</f>
        <v>0</v>
      </c>
      <c r="F46" s="10" t="n">
        <f>0</f>
        <v>0</v>
      </c>
      <c r="G46" s="10" t="n">
        <f>E46+F46</f>
        <v>0</v>
      </c>
    </row>
    <row r="47" ht="21" customHeight="1" outlineLevel="1">
      <c r="A47" s="10" t="inlineStr">
        <is>
          <t xml:space="preserve">42</t>
        </is>
      </c>
      <c r="B47" s="9" t="inlineStr">
        <is>
          <t xml:space="preserve">George Russell — Remporte sa seconde victoire de la saison</t>
        </is>
      </c>
      <c r="C47" s="11" t="b">
        <v>0</v>
      </c>
      <c r="D47" s="12" t="n">
        <f>G47/1</f>
        <v>0</v>
      </c>
      <c r="E47" s="10" t="n">
        <f>COUNTIF(C47,TRUE)</f>
        <v>0</v>
      </c>
      <c r="F47" s="10" t="n">
        <f>0</f>
        <v>0</v>
      </c>
      <c r="G47" s="10" t="n">
        <f>E47+F47</f>
        <v>0</v>
      </c>
    </row>
    <row r="48" ht="21" customHeight="1" outlineLevel="1">
      <c r="A48" s="10" t="inlineStr">
        <is>
          <t xml:space="preserve">43</t>
        </is>
      </c>
      <c r="B48" s="9" t="inlineStr">
        <is>
          <t xml:space="preserve">Max Verstappen — Sécurise son meilleur résultat de la saison 2026</t>
        </is>
      </c>
      <c r="C48" s="11" t="b">
        <v>0</v>
      </c>
      <c r="D48" s="12" t="n">
        <f>G48/1</f>
        <v>0</v>
      </c>
      <c r="E48" s="10" t="n">
        <f>COUNTIF(C48,TRUE)</f>
        <v>0</v>
      </c>
      <c r="F48" s="10" t="n">
        <f>0</f>
        <v>0</v>
      </c>
      <c r="G48" s="10" t="n">
        <f>E48+F48</f>
        <v>0</v>
      </c>
    </row>
    <row r="49" ht="21" customHeight="1" outlineLevel="1">
      <c r="A49" s="10" t="inlineStr">
        <is>
          <t xml:space="preserve">44</t>
        </is>
      </c>
      <c r="B49" s="9" t="inlineStr">
        <is>
          <t xml:space="preserve">Charles Leclerc — Sécurise la 250ème victoire en Formule 1 de la Scuderia Ferrari</t>
        </is>
      </c>
      <c r="C49" s="11" t="b">
        <v>0</v>
      </c>
      <c r="D49" s="12" t="n">
        <f>G49/1</f>
        <v>0</v>
      </c>
      <c r="E49" s="10" t="n">
        <f>COUNTIF(C49,TRUE)</f>
        <v>0</v>
      </c>
      <c r="F49" s="10" t="n">
        <f>0</f>
        <v>0</v>
      </c>
      <c r="G49" s="10" t="n">
        <f>E49+F49</f>
        <v>0</v>
      </c>
    </row>
    <row r="50" ht="21" customHeight="1" outlineLevel="1">
      <c r="A50" s="10" t="inlineStr">
        <is>
          <t xml:space="preserve">45</t>
        </is>
      </c>
      <c r="B50" s="9" t="inlineStr">
        <is>
          <t xml:space="preserve">George Russell — Premier podium à domicile</t>
        </is>
      </c>
      <c r="C50" s="11" t="b">
        <v>0</v>
      </c>
      <c r="D50" s="12" t="n">
        <f>G50/1</f>
        <v>0</v>
      </c>
      <c r="E50" s="10" t="n">
        <f>COUNTIF(C50,TRUE)</f>
        <v>0</v>
      </c>
      <c r="F50" s="10" t="n">
        <f>0</f>
        <v>0</v>
      </c>
      <c r="G50" s="10" t="n">
        <f>E50+F50</f>
        <v>0</v>
      </c>
    </row>
    <row r="51" ht="21" customHeight="1" outlineLevel="1">
      <c r="A51" s="10" t="inlineStr">
        <is>
          <t xml:space="preserve">46</t>
        </is>
      </c>
      <c r="B51" s="9" t="inlineStr">
        <is>
          <t xml:space="preserve">Visa Cash App RB — Double points pour l'écurie</t>
        </is>
      </c>
      <c r="C51" s="11" t="b">
        <v>0</v>
      </c>
      <c r="D51" s="12" t="n">
        <f>G51/1</f>
        <v>0</v>
      </c>
      <c r="E51" s="10" t="n">
        <f>COUNTIF(C51,TRUE)</f>
        <v>0</v>
      </c>
      <c r="F51" s="10" t="n">
        <f>0</f>
        <v>0</v>
      </c>
      <c r="G51" s="10" t="n">
        <f>E51+F51</f>
        <v>0</v>
      </c>
    </row>
    <row r="52" ht="21" customHeight="1" outlineLevel="1">
      <c r="A52" s="10" t="inlineStr">
        <is>
          <t xml:space="preserve">47</t>
        </is>
      </c>
      <c r="B52" s="9" t="inlineStr">
        <is>
          <t xml:space="preserve">McLaren Mastercard — Livrée Héritage</t>
        </is>
      </c>
      <c r="C52" s="11" t="b">
        <v>0</v>
      </c>
      <c r="D52" s="12" t="n">
        <f>G52/1</f>
        <v>0</v>
      </c>
      <c r="E52" s="10" t="n">
        <f>COUNTIF(C52,TRUE)</f>
        <v>0</v>
      </c>
      <c r="F52" s="10" t="n">
        <f>0</f>
        <v>0</v>
      </c>
      <c r="G52" s="10" t="n">
        <f>E52+F52</f>
        <v>0</v>
      </c>
    </row>
    <row r="53" ht="21" customHeight="1" outlineLevel="1">
      <c r="A53" s="10" t="inlineStr">
        <is>
          <t xml:space="preserve">48</t>
        </is>
      </c>
      <c r="B53" s="9" t="inlineStr">
        <is>
          <t xml:space="preserve">Kimi Antonelli — Convertit sa 6ème poles position en 6ème victoires</t>
        </is>
      </c>
      <c r="C53" s="11" t="b">
        <v>0</v>
      </c>
      <c r="D53" s="12" t="n">
        <f>G53/1</f>
        <v>0</v>
      </c>
      <c r="E53" s="10" t="n">
        <f>COUNTIF(C53,TRUE)</f>
        <v>0</v>
      </c>
      <c r="F53" s="10" t="n">
        <f>0</f>
        <v>0</v>
      </c>
      <c r="G53" s="10" t="n">
        <f>E53+F53</f>
        <v>0</v>
      </c>
    </row>
    <row r="54" ht="21" customHeight="1" outlineLevel="1">
      <c r="A54" s="10" t="inlineStr">
        <is>
          <t xml:space="preserve">49</t>
        </is>
      </c>
      <c r="B54" s="9" t="inlineStr">
        <is>
          <t xml:space="preserve">Max Verstappen — Sécurise le 300ème podium de l'équipe</t>
        </is>
      </c>
      <c r="C54" s="11" t="b">
        <v>0</v>
      </c>
      <c r="D54" s="12" t="n">
        <f>G54/1</f>
        <v>0</v>
      </c>
      <c r="E54" s="10" t="n">
        <f>COUNTIF(C54,TRUE)</f>
        <v>0</v>
      </c>
      <c r="F54" s="10" t="n">
        <f>0</f>
        <v>0</v>
      </c>
      <c r="G54" s="10" t="n">
        <f>E54+F54</f>
        <v>0</v>
      </c>
    </row>
    <row r="55" ht="21" customHeight="1" outlineLevel="1">
      <c r="A55" s="10" t="inlineStr">
        <is>
          <t xml:space="preserve">50</t>
        </is>
      </c>
      <c r="B55" s="9" t="inlineStr">
        <is>
          <t xml:space="preserve">Isack Hadjar — Superbe remontée de la 21ème à la 6ème place</t>
        </is>
      </c>
      <c r="C55" s="11" t="b">
        <v>0</v>
      </c>
      <c r="D55" s="12" t="n">
        <f>G55/1</f>
        <v>0</v>
      </c>
      <c r="E55" s="10" t="n">
        <f>COUNTIF(C55,TRUE)</f>
        <v>0</v>
      </c>
      <c r="F55" s="10" t="n">
        <f>0</f>
        <v>0</v>
      </c>
      <c r="G55" s="10" t="n">
        <f>E55+F55</f>
        <v>0</v>
      </c>
    </row>
    <row r="56" ht="21" customHeight="1" outlineLevel="1">
      <c r="A56" s="10" t="inlineStr">
        <is>
          <t xml:space="preserve">51</t>
        </is>
      </c>
      <c r="B56" s="9" t="inlineStr">
        <is>
          <t xml:space="preserve">Lando Norris — Sécurise sa première victoire de la saison</t>
        </is>
      </c>
      <c r="C56" s="11" t="b">
        <v>0</v>
      </c>
      <c r="D56" s="12" t="n">
        <f>G56/1</f>
        <v>0</v>
      </c>
      <c r="E56" s="10" t="n">
        <f>COUNTIF(C56,TRUE)</f>
        <v>0</v>
      </c>
      <c r="F56" s="10" t="n">
        <f>0</f>
        <v>0</v>
      </c>
      <c r="G56" s="10" t="n">
        <f>E56+F56</f>
        <v>0</v>
      </c>
    </row>
    <row r="57" ht="21" customHeight="1" outlineLevel="1">
      <c r="A57" s="10" t="inlineStr">
        <is>
          <t xml:space="preserve">52</t>
        </is>
      </c>
      <c r="B57" s="9" t="inlineStr">
        <is>
          <t xml:space="preserve">Nico Hulkenberg — Sécurise ses premiers points de la saison</t>
        </is>
      </c>
      <c r="C57" s="11" t="b">
        <v>0</v>
      </c>
      <c r="D57" s="12" t="n">
        <f>G57/1</f>
        <v>0</v>
      </c>
      <c r="E57" s="10" t="n">
        <f>COUNTIF(C57,TRUE)</f>
        <v>0</v>
      </c>
      <c r="F57" s="10" t="n">
        <f>0</f>
        <v>0</v>
      </c>
      <c r="G57" s="10" t="n">
        <f>E57+F57</f>
        <v>0</v>
      </c>
    </row>
    <row r="58" ht="21" customHeight="1" outlineLevel="1">
      <c r="A58" s="10" t="inlineStr">
        <is>
          <t xml:space="preserve">53</t>
        </is>
      </c>
      <c r="B58" s="9" t="inlineStr">
        <is>
          <t xml:space="preserve">Lando Norris — Convertit sa pole position en 2ème victoire</t>
        </is>
      </c>
      <c r="C58" s="11" t="b">
        <v>0</v>
      </c>
      <c r="D58" s="12" t="n">
        <f>G58/1</f>
        <v>0</v>
      </c>
      <c r="E58" s="10" t="n">
        <f>COUNTIF(C58,TRUE)</f>
        <v>0</v>
      </c>
      <c r="F58" s="10" t="n">
        <f>0</f>
        <v>0</v>
      </c>
      <c r="G58" s="10" t="n">
        <f>E58+F58</f>
        <v>0</v>
      </c>
    </row>
    <row r="59" ht="21" customHeight="1" outlineLevel="1">
      <c r="A59" s="10" t="inlineStr">
        <is>
          <t xml:space="preserve">54</t>
        </is>
      </c>
      <c r="B59" s="9" t="inlineStr">
        <is>
          <t xml:space="preserve">Fernando Alonso — Sécurise son meilleur résultat de la saison</t>
        </is>
      </c>
      <c r="C59" s="11" t="b">
        <v>0</v>
      </c>
      <c r="D59" s="12" t="n">
        <f>G59/1</f>
        <v>0</v>
      </c>
      <c r="E59" s="10" t="n">
        <f>COUNTIF(C59,TRUE)</f>
        <v>0</v>
      </c>
      <c r="F59" s="10" t="n">
        <f>0</f>
        <v>0</v>
      </c>
      <c r="G59" s="10" t="n">
        <f>E59+F59</f>
        <v>0</v>
      </c>
    </row>
    <row r="60" ht="21" customHeight="1" outlineLevel="1">
      <c r="A60" s="10" t="inlineStr">
        <is>
          <t xml:space="preserve">55</t>
        </is>
      </c>
      <c r="B60" s="9" t="inlineStr">
        <is>
          <t xml:space="preserve">Lightning McQueen — Célèbre le 20e anniversaire de Disney et Pixar « Cars » à Monza</t>
        </is>
      </c>
      <c r="C60" s="11" t="b">
        <v>0</v>
      </c>
      <c r="D60" s="12" t="n">
        <f>G60/1</f>
        <v>0</v>
      </c>
      <c r="E60" s="10" t="n">
        <f>COUNTIF(C60,TRUE)</f>
        <v>0</v>
      </c>
      <c r="F60" s="10" t="n">
        <f>0</f>
        <v>0</v>
      </c>
      <c r="G60" s="10" t="n">
        <f>E60+F60</f>
        <v>0</v>
      </c>
    </row>
    <row r="61" ht="21" customHeight="1" outlineLevel="1">
      <c r="A61" s="10" t="inlineStr">
        <is>
          <t xml:space="preserve">56</t>
        </is>
      </c>
      <c r="B61" s="9" t="inlineStr">
        <is>
          <t xml:space="preserve">Pierre Gasly — Décroche la première pole position de sa carrière</t>
        </is>
      </c>
      <c r="C61" s="11" t="b">
        <v>0</v>
      </c>
      <c r="D61" s="12" t="n">
        <f>G61/1</f>
        <v>0</v>
      </c>
      <c r="E61" s="10" t="n">
        <f>COUNTIF(C61,TRUE)</f>
        <v>0</v>
      </c>
      <c r="F61" s="10" t="n">
        <f>0</f>
        <v>0</v>
      </c>
      <c r="G61" s="10" t="n">
        <f>E61+F61</f>
        <v>0</v>
      </c>
    </row>
    <row r="62" ht="21" customHeight="1" outlineLevel="1">
      <c r="A62" s="10" t="inlineStr">
        <is>
          <t xml:space="preserve">57</t>
        </is>
      </c>
      <c r="B62" s="9" t="inlineStr">
        <is>
          <t xml:space="preserve">Kimi Antonelli — Forza ! Premier Italien à s’imposer à Monza depuis 60 ans</t>
        </is>
      </c>
      <c r="C62" s="11" t="b">
        <v>0</v>
      </c>
      <c r="D62" s="12" t="n">
        <f>G62/1</f>
        <v>0</v>
      </c>
      <c r="E62" s="10" t="n">
        <f>COUNTIF(C62,TRUE)</f>
        <v>0</v>
      </c>
      <c r="F62" s="10" t="n">
        <f>0</f>
        <v>0</v>
      </c>
      <c r="G62" s="10" t="n">
        <f>E62+F62</f>
        <v>0</v>
      </c>
    </row>
    <row r="63" ht="21" customHeight="1" outlineLevel="1">
      <c r="A63" s="10" t="inlineStr">
        <is>
          <t xml:space="preserve">58</t>
        </is>
      </c>
      <c r="B63" s="9" t="inlineStr">
        <is>
          <t xml:space="preserve">Lando Norris — Décroche la toute première pole position au Madring</t>
        </is>
      </c>
      <c r="C63" s="11" t="b">
        <v>0</v>
      </c>
      <c r="D63" s="12" t="n">
        <f>G63/1</f>
        <v>0</v>
      </c>
      <c r="E63" s="10" t="n">
        <f>COUNTIF(C63,TRUE)</f>
        <v>0</v>
      </c>
      <c r="F63" s="10" t="n">
        <f>0</f>
        <v>0</v>
      </c>
      <c r="G63" s="10" t="n">
        <f>E63+F63</f>
        <v>0</v>
      </c>
    </row>
    <row r="64" ht="21" customHeight="1" outlineLevel="1">
      <c r="A64" s="10" t="inlineStr">
        <is>
          <t xml:space="preserve">59</t>
        </is>
      </c>
      <c r="B64" s="9" t="inlineStr">
        <is>
          <t xml:space="preserve">Kimi Antonelli — Remporte la toute première course disputée au Madring</t>
        </is>
      </c>
      <c r="C64" s="11" t="b">
        <v>0</v>
      </c>
      <c r="D64" s="12" t="n">
        <f>G64/1</f>
        <v>0</v>
      </c>
      <c r="E64" s="10" t="n">
        <f>COUNTIF(C64,TRUE)</f>
        <v>0</v>
      </c>
      <c r="F64" s="10" t="n">
        <f>0</f>
        <v>0</v>
      </c>
      <c r="G64" s="10" t="n">
        <f>E64+F64</f>
        <v>0</v>
      </c>
    </row>
    <row r="65" ht="21" customHeight="1" outlineLevel="1">
      <c r="A65" s="10" t="inlineStr">
        <is>
          <t xml:space="preserve">60</t>
        </is>
      </c>
      <c r="B65" s="9" t="inlineStr">
        <is>
          <t xml:space="preserve">Liam Lawson — Signe son meilleur résultat avec Oracle Red Bull Racing</t>
        </is>
      </c>
      <c r="C65" s="11" t="b">
        <v>0</v>
      </c>
      <c r="D65" s="12" t="n">
        <f>G65/1</f>
        <v>0</v>
      </c>
      <c r="E65" s="10" t="n">
        <f>COUNTIF(C65,TRUE)</f>
        <v>0</v>
      </c>
      <c r="F65" s="10" t="n">
        <f>0</f>
        <v>0</v>
      </c>
      <c r="G65" s="10" t="n">
        <f>E65+F65</f>
        <v>0</v>
      </c>
    </row>
    <row r="66" ht="21" customHeight="1" outlineLevel="1">
      <c r="A66" s="10" t="inlineStr">
        <is>
          <t xml:space="preserve">61</t>
        </is>
      </c>
      <c r="B66" s="9" t="inlineStr">
        <is>
          <t xml:space="preserve">Ugo Ugochukwu — Devient le premier Américain champion FIA de Formule 3</t>
        </is>
      </c>
      <c r="C66" s="11" t="b">
        <v>0</v>
      </c>
      <c r="D66" s="12" t="n">
        <f>G66/1</f>
        <v>0</v>
      </c>
      <c r="E66" s="10" t="n">
        <f>COUNTIF(C66,TRUE)</f>
        <v>0</v>
      </c>
      <c r="F66" s="10" t="n">
        <f>0</f>
        <v>0</v>
      </c>
      <c r="G66" s="10" t="n">
        <f>E66+F66</f>
        <v>0</v>
      </c>
    </row>
    <row r="67" ht="21" customHeight="1" outlineLevel="1">
      <c r="A67" s="10" t="inlineStr">
        <is>
          <t xml:space="preserve">62</t>
        </is>
      </c>
      <c r="B67" s="9" t="inlineStr">
        <is>
          <t xml:space="preserve">George Russell — Signe le tout premier Grand Chelem de sa carrière</t>
        </is>
      </c>
      <c r="C67" s="11" t="b">
        <v>0</v>
      </c>
      <c r="D67" s="12" t="n">
        <f>G67/1</f>
        <v>0</v>
      </c>
      <c r="E67" s="10" t="n">
        <f>COUNTIF(C67,TRUE)</f>
        <v>0</v>
      </c>
      <c r="F67" s="10" t="n">
        <f>0</f>
        <v>0</v>
      </c>
      <c r="G67" s="10" t="n">
        <f>E67+F67</f>
        <v>0</v>
      </c>
    </row>
    <row r="68" ht="21" customHeight="1" outlineLevel="1">
      <c r="A68" s="10" t="inlineStr">
        <is>
          <t xml:space="preserve">63</t>
        </is>
      </c>
      <c r="B68" s="9" t="inlineStr">
        <is>
          <t xml:space="preserve">Max Verstappen — Superbe remontée de la 8e à la 2e place</t>
        </is>
      </c>
      <c r="C68" s="11" t="b">
        <v>0</v>
      </c>
      <c r="D68" s="12" t="n">
        <f>G68/1</f>
        <v>0</v>
      </c>
      <c r="E68" s="10" t="n">
        <f>COUNTIF(C68,TRUE)</f>
        <v>0</v>
      </c>
      <c r="F68" s="10" t="n">
        <f>0</f>
        <v>0</v>
      </c>
      <c r="G68" s="10" t="n">
        <f>E68+F68</f>
        <v>0</v>
      </c>
    </row>
    <row r="69" ht="21" customHeight="1" outlineLevel="1">
      <c r="A69" s="10" t="inlineStr">
        <is>
          <t xml:space="preserve">64</t>
        </is>
      </c>
      <c r="B69" s="9" t="inlineStr">
        <is>
          <t xml:space="preserve">Max Verstappen — Remporte sa première victoire de la saison.</t>
        </is>
      </c>
      <c r="C69" s="11" t="b">
        <v>0</v>
      </c>
      <c r="D69" s="12" t="n">
        <f>G69/1</f>
        <v>0</v>
      </c>
      <c r="E69" s="10" t="n">
        <f>COUNTIF(C69,TRUE)</f>
        <v>0</v>
      </c>
      <c r="F69" s="10" t="n">
        <f>0</f>
        <v>0</v>
      </c>
      <c r="G69" s="10" t="n">
        <f>E69+F69</f>
        <v>0</v>
      </c>
    </row>
    <row r="70" ht="21" customHeight="1" outlineLevel="1">
      <c r="A70" s="10" t="inlineStr">
        <is>
          <t xml:space="preserve">65</t>
        </is>
      </c>
      <c r="B70" s="9" t="inlineStr">
        <is>
          <t xml:space="preserve">Lewis Hamilton — Signe une remontée remarquable pour décrocher un podium.</t>
        </is>
      </c>
      <c r="C70" s="11" t="b">
        <v>0</v>
      </c>
      <c r="D70" s="12" t="n">
        <f>G70/1</f>
        <v>0</v>
      </c>
      <c r="E70" s="10" t="n">
        <f>COUNTIF(C70,TRUE)</f>
        <v>0</v>
      </c>
      <c r="F70" s="10" t="n">
        <f>0</f>
        <v>0</v>
      </c>
      <c r="G70" s="10" t="n">
        <f>E70+F70</f>
        <v>0</v>
      </c>
    </row>
    <row r="71" ht="21" customHeight="1" outlineLevel="1">
      <c r="A71" s="10" t="inlineStr">
        <is>
          <t xml:space="preserve">66</t>
        </is>
      </c>
      <c r="B71" s="9" t="inlineStr">
        <is>
          <t xml:space="preserve">Arvid Lindblad — Premier pilote depuis près de dix ans à marquer des points en partant de la 22e place. (RC)</t>
        </is>
      </c>
      <c r="C71" s="11" t="b">
        <v>0</v>
      </c>
      <c r="D71" s="12" t="n">
        <f>G71/1</f>
        <v>0</v>
      </c>
      <c r="E71" s="10" t="n">
        <f>COUNTIF(C71,TRUE)</f>
        <v>0</v>
      </c>
      <c r="F71" s="10" t="n">
        <f>0</f>
        <v>0</v>
      </c>
      <c r="G71" s="10" t="n">
        <f>E71+F71</f>
        <v>0</v>
      </c>
    </row>
    <row r="72" ht="21" customHeight="1" outlineLevel="1">
      <c r="A72" s="10" t="inlineStr">
        <is>
          <t xml:space="preserve">67</t>
        </is>
      </c>
      <c r="B72" s="9" t="inlineStr">
        <is>
          <t xml:space="preserve">Max Verstappen — Décroche sa première victoire sur le circuit de Marina Bay.</t>
        </is>
      </c>
      <c r="C72" s="11" t="b">
        <v>0</v>
      </c>
      <c r="D72" s="12" t="n">
        <f>G72/1</f>
        <v>0</v>
      </c>
      <c r="E72" s="10" t="n">
        <f>COUNTIF(C72,TRUE)</f>
        <v>0</v>
      </c>
      <c r="F72" s="10" t="n">
        <f>0</f>
        <v>0</v>
      </c>
      <c r="G72" s="10" t="n">
        <f>E72+F72</f>
        <v>0</v>
      </c>
    </row>
    <row r="73" ht="7" customHeight="1"/>
  </sheetData>
  <mergeCells count="4">
    <mergeCell ref="A1:D1"/>
    <mergeCell ref="A2:D2"/>
    <mergeCell ref="A3:D3"/>
    <mergeCell ref="A5:C5"/>
  </mergeCells>
  <dataValidations count="67">
    <dataValidation sqref="C6"/>
    <dataValidation sqref="C7"/>
    <dataValidation sqref="C8"/>
    <dataValidation sqref="C9"/>
    <dataValidation sqref="C10"/>
    <dataValidation sqref="C11"/>
    <dataValidation sqref="C12"/>
    <dataValidation sqref="C13"/>
    <dataValidation sqref="C14"/>
    <dataValidation sqref="C15"/>
    <dataValidation sqref="C16"/>
    <dataValidation sqref="C17"/>
    <dataValidation sqref="C18"/>
    <dataValidation sqref="C19"/>
    <dataValidation sqref="C20"/>
    <dataValidation sqref="C21"/>
    <dataValidation sqref="C22"/>
    <dataValidation sqref="C23"/>
    <dataValidation sqref="C24"/>
    <dataValidation sqref="C25"/>
    <dataValidation sqref="C26"/>
    <dataValidation sqref="C27"/>
    <dataValidation sqref="C28"/>
    <dataValidation sqref="C29"/>
    <dataValidation sqref="C30"/>
    <dataValidation sqref="C31"/>
    <dataValidation sqref="C32"/>
    <dataValidation sqref="C33"/>
    <dataValidation sqref="C34"/>
    <dataValidation sqref="C35"/>
    <dataValidation sqref="C36"/>
    <dataValidation sqref="C37"/>
    <dataValidation sqref="C38"/>
    <dataValidation sqref="C39"/>
    <dataValidation sqref="C40"/>
    <dataValidation sqref="C41"/>
    <dataValidation sqref="C42"/>
    <dataValidation sqref="C43"/>
    <dataValidation sqref="C44"/>
    <dataValidation sqref="C45"/>
    <dataValidation sqref="C46"/>
    <dataValidation sqref="C47"/>
    <dataValidation sqref="C48"/>
    <dataValidation sqref="C49"/>
    <dataValidation sqref="C50"/>
    <dataValidation sqref="C51"/>
    <dataValidation sqref="C52"/>
    <dataValidation sqref="C53"/>
    <dataValidation sqref="C54"/>
    <dataValidation sqref="C55"/>
    <dataValidation sqref="C56"/>
    <dataValidation sqref="C57"/>
    <dataValidation sqref="C58"/>
    <dataValidation sqref="C59"/>
    <dataValidation sqref="C60"/>
    <dataValidation sqref="C61"/>
    <dataValidation sqref="C62"/>
    <dataValidation sqref="C63"/>
    <dataValidation sqref="C64"/>
    <dataValidation sqref="C65"/>
    <dataValidation sqref="C66"/>
    <dataValidation sqref="C67"/>
    <dataValidation sqref="C68"/>
    <dataValidation sqref="C69"/>
    <dataValidation sqref="C70"/>
    <dataValidation sqref="C71"/>
    <dataValidation sqref="C72"/>
  </dataValidations>
  <pageMargins left="0.35" right="0.35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Cartes du Paddock</Application>
  <TitlesOfParts>
    <vt:vector size="2" baseType="lpstr">
      <vt:lpstr>Aperçu</vt:lpstr>
      <vt:lpstr>Cartes événementielles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Cartes du Paddock</dc:creator>
  <cp:lastModifiedBy>Cartes du Paddock</cp:lastModifiedBy>
  <dcterms:created xsi:type="dcterms:W3CDTF">2026-10-25T01:45:58Z</dcterms:created>
  <dcterms:modified xsi:type="dcterms:W3CDTF">2026-10-25T01:45:58Z</dcterms:modified>
  <dc:title>Topps Now F1 2026</dc:title>
</cp:coreProperties>
</file>