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featurePropertyBag/featurePropertyBag.xml" ContentType="application/vnd.ms-excel.featurepropertybag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Aperçu" sheetId="1" r:id="rId1"/>
    <sheet name="Set de base" sheetId="2" r:id="rId2"/>
    <sheet name="Inserts" sheetId="3" r:id="rId3"/>
    <sheet name="Reliques" sheetId="4" r:id="rId4"/>
    <sheet name="Autographes" sheetId="5" r:id="rId5"/>
    <sheet name="Autographes &amp; Reliques" sheetId="6" r:id="rId6"/>
  </sheets>
  <calcPr calcId="191029" calcMode="auto" fullCalcOnLoad="1" forceFullCalc="1"/>
</workbook>
</file>

<file path=xl/styles.xml><?xml version="1.0" encoding="utf-8"?>
<styleSheet xmlns="http://schemas.openxmlformats.org/spreadsheetml/2006/main">
  <numFmts count="1">
    <numFmt numFmtId="200" formatCode="0%"/>
  </numFmts>
  <fonts count="10">
    <font>
      <sz val="11"/>
      <name val="Aptos"/>
    </font>
    <font>
      <b/>
      <sz val="19"/>
      <color rgb="FFFFFFFF"/>
      <name val="Aptos Display"/>
    </font>
    <font>
      <b/>
      <sz val="10"/>
      <color rgb="FF17130F"/>
      <name val="Aptos"/>
    </font>
    <font>
      <b/>
      <sz val="10"/>
      <color rgb="FFD4B483"/>
      <name val="Aptos"/>
    </font>
    <font>
      <b/>
      <sz val="11"/>
      <color rgb="FFFFFFFF"/>
      <name val="Aptos"/>
    </font>
    <font>
      <sz val="10"/>
      <color rgb="FF28231D"/>
      <name val="Aptos"/>
    </font>
    <font>
      <b/>
      <sz val="16"/>
      <color rgb="FF28231D"/>
      <name val="Aptos"/>
    </font>
    <font>
      <b/>
      <sz val="9"/>
      <color rgb="FF736B62"/>
      <name val="Aptos"/>
    </font>
    <font>
      <b/>
      <sz val="12"/>
      <color rgb="FF9E7C4C"/>
      <name val="Aptos"/>
    </font>
    <font>
      <i/>
      <sz val="9"/>
      <color rgb="FF736B62"/>
      <name val="Aptos"/>
    </font>
  </fonts>
  <fills count="15">
    <fill>
      <patternFill patternType="none"/>
    </fill>
    <fill>
      <patternFill patternType="gray125"/>
    </fill>
    <fill>
      <patternFill patternType="solid">
        <fgColor rgb="FF0D0C0A"/>
        <bgColor indexed="64"/>
      </patternFill>
    </fill>
    <fill>
      <patternFill patternType="solid">
        <fgColor rgb="FFF0E7D9"/>
        <bgColor indexed="64"/>
      </patternFill>
    </fill>
    <fill>
      <patternFill patternType="solid">
        <fgColor rgb="FFF8F3EB"/>
        <bgColor indexed="64"/>
      </patternFill>
    </fill>
    <fill>
      <patternFill patternType="solid">
        <fgColor rgb="FF17130F"/>
        <bgColor indexed="64"/>
      </patternFill>
    </fill>
    <fill>
      <patternFill patternType="solid">
        <fgColor rgb="FF251E1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1EC"/>
        <bgColor indexed="64"/>
      </patternFill>
    </fill>
    <fill>
      <patternFill patternType="solid">
        <fgColor rgb="FF4A78C2"/>
        <bgColor indexed="64"/>
      </patternFill>
    </fill>
    <fill>
      <patternFill patternType="solid">
        <fgColor rgb="FF8659A8"/>
        <bgColor indexed="64"/>
      </patternFill>
    </fill>
    <fill>
      <patternFill patternType="solid">
        <fgColor rgb="FFD8892B"/>
        <bgColor indexed="64"/>
      </patternFill>
    </fill>
    <fill>
      <patternFill patternType="solid">
        <fgColor rgb="FF494949"/>
        <bgColor indexed="64"/>
      </patternFill>
    </fill>
    <fill>
      <patternFill patternType="solid">
        <fgColor rgb="FFBF4B4B"/>
        <bgColor indexed="64"/>
      </patternFill>
    </fill>
    <fill>
      <patternFill patternType="solid">
        <fgColor rgb="FFB7942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E8DED0"/>
      </bottom>
      <diagonal/>
    </border>
    <border>
      <left/>
      <right/>
      <top/>
      <bottom style="thin">
        <color rgb="FFD4B483"/>
      </bottom>
      <diagonal/>
    </border>
    <border>
      <left/>
      <right/>
      <top style="thin">
        <color rgb="FFD4B483"/>
      </top>
      <bottom style="thin">
        <color rgb="FF3D3328"/>
      </bottom>
      <diagonal/>
    </border>
  </borders>
  <cellStyleXfs count="1">
    <xf numFmtId="0" fontId="0" fillId="0" borderId="0"/>
  </cellStyleXfs>
  <cellXfs count="22">
    <xf numFmtId="0" fontId="0" fillId="0" borderId="0" xfId="0" applyFont="1" applyFill="1" applyBorder="1"/>
    <xf numFmtId="0" fontId="1" fillId="2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3" fillId="5" borderId="2" xfId="0" applyFont="1" applyFill="1" applyBorder="1" applyAlignment="1">
      <alignment horizontal="center" vertical="center" wrapText="1"/>
    </xf>
    <xf numFmtId="200" fontId="6" fillId="7" borderId="2" xfId="0" applyFont="1" applyFill="1" applyBorder="1" applyNumberFormat="1" applyAlignment="1">
      <alignment horizontal="center" vertical="center"/>
    </xf>
    <xf numFmtId="0" fontId="7" fillId="4" borderId="0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vertical="center"/>
    </xf>
    <xf numFmtId="0" fontId="3" fillId="5" borderId="2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vertical="center"/>
    </xf>
    <xf numFmtId="0" fontId="5" fillId="7" borderId="1" xfId="0" applyFont="1" applyFill="1" applyBorder="1" applyAlignment="1">
      <alignment vertical="center" wrapText="1"/>
    </xf>
    <xf numFmtId="0" fontId="5" fillId="7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  <extLst>
        <ext uri="{C7286773-470A-42A8-94C5-96B5CB345126}">
          <xfpb:xfComplement xmlns:xfpb="http://schemas.microsoft.com/office/spreadsheetml/2022/featurepropertybag" i="0"/>
        </ext>
      </extLst>
    </xf>
    <xf numFmtId="200" fontId="5" fillId="7" borderId="1" xfId="0" applyFont="1" applyFill="1" applyBorder="1" applyNumberFormat="1" applyAlignment="1">
      <alignment horizontal="center" vertical="center"/>
    </xf>
    <xf numFmtId="0" fontId="9" fillId="4" borderId="0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vertical="center" wrapText="1"/>
    </xf>
    <xf numFmtId="0" fontId="4" fillId="9" borderId="2" xfId="0" applyFont="1" applyFill="1" applyBorder="1" applyAlignment="1">
      <alignment horizontal="center" vertical="center" wrapText="1"/>
    </xf>
    <xf numFmtId="0" fontId="4" fillId="10" borderId="2" xfId="0" applyFont="1" applyFill="1" applyBorder="1" applyAlignment="1">
      <alignment horizontal="center" vertical="center" wrapText="1"/>
    </xf>
    <xf numFmtId="0" fontId="4" fillId="11" borderId="2" xfId="0" applyFont="1" applyFill="1" applyBorder="1" applyAlignment="1">
      <alignment horizontal="center" vertical="center" wrapText="1"/>
    </xf>
    <xf numFmtId="0" fontId="4" fillId="12" borderId="2" xfId="0" applyFont="1" applyFill="1" applyBorder="1" applyAlignment="1">
      <alignment horizontal="center" vertical="center" wrapText="1"/>
    </xf>
    <xf numFmtId="0" fontId="4" fillId="13" borderId="2" xfId="0" applyFont="1" applyFill="1" applyBorder="1" applyAlignment="1">
      <alignment horizontal="center" vertical="center" wrapText="1"/>
    </xf>
    <xf numFmtId="0" fontId="4" fillId="14" borderId="2" xfId="0" applyFont="1" applyFill="1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Relationship Id="rId8" Type="http://schemas.microsoft.com/office/2022/11/relationships/FeaturePropertyBag" Target="featurePropertyBag/featurePropertyBag.xml"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worksheets/sheet1.xml><?xml version="1.0" encoding="utf-8"?>
<worksheet xmlns="http://schemas.openxmlformats.org/spreadsheetml/2006/main">
  <sheetViews>
    <sheetView workbookViewId="0" showGridLines="0" showOutlineSymbols="1">
      <pane ySplit="2" topLeftCell="A3" activePane="bottomLeft" state="frozen"/>
    </sheetView>
  </sheetViews>
  <sheetFormatPr defaultRowHeight="15"/>
  <cols>
    <col min="1" max="1" width="28" customWidth="1"/>
    <col min="2" max="2" width="14" customWidth="1"/>
    <col min="3" max="3" width="16" customWidth="1"/>
    <col min="4" max="4" width="16" customWidth="1"/>
    <col min="5" max="5" width="4" customWidth="1"/>
    <col min="6" max="6" width="28" customWidth="1"/>
    <col min="7" max="7" width="14" customWidth="1"/>
    <col min="8" max="8" width="16" customWidth="1"/>
  </cols>
  <sheetData>
    <row r="1" ht="38" customHeight="1">
      <c r="A1" s="1" t="inlineStr">
        <is>
          <t xml:space="preserve">Topps McLaren Racing 2025</t>
        </is>
      </c>
    </row>
    <row r="2" ht="23" customHeight="1">
      <c r="A2" s="2" t="inlineStr">
        <is>
          <t xml:space="preserve">Tracker de collection — checklist complète</t>
        </is>
      </c>
    </row>
    <row r="3" ht="8" customHeight="1"/>
    <row r="4" ht="36" customHeight="1">
      <c r="A4" s="3" t="inlineStr">
        <is>
          <t xml:space="preserve">SET DE BASE
(versions Standard)</t>
        </is>
      </c>
      <c r="C4" s="3" t="inlineStr">
        <is>
          <t xml:space="preserve">CARTES STANDARDS
(tous les onglets)</t>
        </is>
      </c>
      <c r="E4" s="3" t="inlineStr">
        <is>
          <t xml:space="preserve">PARALLÈLES
(variantes)</t>
        </is>
      </c>
      <c r="G4" s="3" t="inlineStr">
        <is>
          <t xml:space="preserve">COLLECTION TOTALE</t>
        </is>
      </c>
    </row>
    <row r="5" ht="25" customHeight="1">
      <c r="A5" s="4" t="n">
        <f>(COUNTIF('Set de base'!B6:B85,TRUE))/64</f>
        <v>0</v>
      </c>
      <c r="C5" s="4" t="n">
        <f>(COUNTIF('Set de base'!B6:B85,TRUE)+COUNTIF('Inserts'!B6:B8,TRUE)+COUNTIF('Reliques'!B6:B17,TRUE)+COUNTIF('Autographes'!B6:B53,TRUE)+COUNTIF('Autographes &amp; Reliques'!B6:B11,TRUE))/117</f>
        <v>0</v>
      </c>
      <c r="E5" s="4" t="n">
        <f>(COUNTIF('Set de base'!C6:H85,TRUE)+COUNTIF('Inserts'!C6:H8,TRUE)+COUNTIF('Reliques'!C6:H17,TRUE)+COUNTIF('Autographes'!C6:H53,TRUE)+COUNTIF('Autographes &amp; Reliques'!C6:H11,TRUE))/702</f>
        <v>0</v>
      </c>
      <c r="G5" s="4" t="n">
        <f>(COUNTIF('Set de base'!B6:H85,TRUE)+COUNTIF('Inserts'!B6:H8,TRUE)+COUNTIF('Reliques'!B6:H17,TRUE)+COUNTIF('Autographes'!B6:H53,TRUE)+COUNTIF('Autographes &amp; Reliques'!B6:H11,TRUE))/819</f>
        <v>0</v>
      </c>
    </row>
    <row r="6" ht="25" customHeight="1"/>
    <row r="7" ht="20" customHeight="1">
      <c r="A7" s="5" t="str">
        <f>(COUNTIF('Set de base'!B6:B85,TRUE))&amp;" / 64"</f>
        <v>0 / 64</v>
      </c>
      <c r="C7" s="5" t="str">
        <f>(COUNTIF('Set de base'!B6:B85,TRUE)+COUNTIF('Inserts'!B6:B8,TRUE)+COUNTIF('Reliques'!B6:B17,TRUE)+COUNTIF('Autographes'!B6:B53,TRUE)+COUNTIF('Autographes &amp; Reliques'!B6:B11,TRUE))&amp;" / 117"</f>
        <v>0 / 117</v>
      </c>
      <c r="E7" s="5" t="str">
        <f>(COUNTIF('Set de base'!C6:H85,TRUE)+COUNTIF('Inserts'!C6:H8,TRUE)+COUNTIF('Reliques'!C6:H17,TRUE)+COUNTIF('Autographes'!C6:H53,TRUE)+COUNTIF('Autographes &amp; Reliques'!C6:H11,TRUE))&amp;" / 702"</f>
        <v>0 / 702</v>
      </c>
      <c r="G7" s="5" t="str">
        <f>(COUNTIF('Set de base'!B6:H85,TRUE)+COUNTIF('Inserts'!B6:H8,TRUE)+COUNTIF('Reliques'!B6:H17,TRUE)+COUNTIF('Autographes'!B6:H53,TRUE)+COUNTIF('Autographes &amp; Reliques'!B6:H11,TRUE))&amp;" / 819"</f>
        <v>0 / 819</v>
      </c>
    </row>
    <row r="8" ht="25" customHeight="1">
      <c r="A8" s="13" t="inlineStr">
        <is>
          <t xml:space="preserve">Set de base = versions Standard de l’onglet « Set de base »  •  Cartes Standards = version principale non parallèle lorsqu’elle existe, tous onglets confondus.</t>
        </is>
      </c>
    </row>
    <row r="9" ht="8" customHeight="1"/>
    <row r="10" ht="25" customHeight="1">
      <c r="A10" s="6" t="inlineStr">
        <is>
          <t xml:space="preserve">Progression par onglet</t>
        </is>
      </c>
    </row>
    <row r="11" ht="24" customHeight="1">
      <c r="A11" s="7" t="inlineStr">
        <is>
          <t xml:space="preserve">Onglet</t>
        </is>
      </c>
      <c r="B11" s="7" t="inlineStr">
        <is>
          <t xml:space="preserve">Versions</t>
        </is>
      </c>
      <c r="C11" s="7" t="inlineStr">
        <is>
          <t xml:space="preserve">Possédées</t>
        </is>
      </c>
      <c r="D11" s="7" t="inlineStr">
        <is>
          <t xml:space="preserve">Progression</t>
        </is>
      </c>
    </row>
    <row r="12" ht="21" customHeight="1">
      <c r="A12" s="15" t="inlineStr">
        <is>
          <t xml:space="preserve">Set de base</t>
        </is>
      </c>
      <c r="B12" s="10" t="n">
        <v>448</v>
      </c>
      <c r="C12" s="10" t="n">
        <f>COUNTIF('Set de base'!B6:H85,TRUE)</f>
        <v>0</v>
      </c>
      <c r="D12" s="12" t="n">
        <f>(COUNTIF('Set de base'!B6:H85,TRUE))/448</f>
        <v>0</v>
      </c>
    </row>
    <row r="13" ht="21" customHeight="1">
      <c r="A13" s="15" t="inlineStr">
        <is>
          <t xml:space="preserve">Inserts</t>
        </is>
      </c>
      <c r="B13" s="10" t="n">
        <v>21</v>
      </c>
      <c r="C13" s="10" t="n">
        <f>COUNTIF('Inserts'!B6:H8,TRUE)</f>
        <v>0</v>
      </c>
      <c r="D13" s="12" t="n">
        <f>(COUNTIF('Inserts'!B6:H8,TRUE))/21</f>
        <v>0</v>
      </c>
    </row>
    <row r="14" ht="21" customHeight="1">
      <c r="A14" s="15" t="inlineStr">
        <is>
          <t xml:space="preserve">Reliques</t>
        </is>
      </c>
      <c r="B14" s="10" t="n">
        <v>70</v>
      </c>
      <c r="C14" s="10" t="n">
        <f>COUNTIF('Reliques'!B6:H17,TRUE)</f>
        <v>0</v>
      </c>
      <c r="D14" s="12" t="n">
        <f>(COUNTIF('Reliques'!B6:H17,TRUE))/70</f>
        <v>0</v>
      </c>
    </row>
    <row r="15" ht="21" customHeight="1">
      <c r="A15" s="15" t="inlineStr">
        <is>
          <t xml:space="preserve">Autographes</t>
        </is>
      </c>
      <c r="B15" s="10" t="n">
        <v>252</v>
      </c>
      <c r="C15" s="10" t="n">
        <f>COUNTIF('Autographes'!B6:H53,TRUE)</f>
        <v>0</v>
      </c>
      <c r="D15" s="12" t="n">
        <f>(COUNTIF('Autographes'!B6:H53,TRUE))/252</f>
        <v>0</v>
      </c>
    </row>
    <row r="16" ht="21" customHeight="1">
      <c r="A16" s="15" t="inlineStr">
        <is>
          <t xml:space="preserve">Autographes &amp; Reliques</t>
        </is>
      </c>
      <c r="B16" s="10" t="n">
        <v>28</v>
      </c>
      <c r="C16" s="10" t="n">
        <f>COUNTIF('Autographes &amp; Reliques'!B6:H11,TRUE)</f>
        <v>0</v>
      </c>
      <c r="D16" s="12" t="n">
        <f>(COUNTIF('Autographes &amp; Reliques'!B6:H11,TRUE))/28</f>
        <v>0</v>
      </c>
    </row>
    <row r="19" ht="25" customHeight="1">
      <c r="A19" s="6" t="inlineStr">
        <is>
          <t xml:space="preserve">Cartes de base par pilote</t>
        </is>
      </c>
    </row>
    <row r="20" ht="24" customHeight="1">
      <c r="A20" s="7" t="inlineStr">
        <is>
          <t xml:space="preserve">Pilote</t>
        </is>
      </c>
      <c r="B20" s="7" t="inlineStr">
        <is>
          <t xml:space="preserve">Cartes de base</t>
        </is>
      </c>
      <c r="C20" s="7" t="inlineStr">
        <is>
          <t xml:space="preserve">Possédées</t>
        </is>
      </c>
      <c r="D20" s="7" t="inlineStr">
        <is>
          <t xml:space="preserve">Progression</t>
        </is>
      </c>
    </row>
    <row r="21" ht="20" customHeight="1">
      <c r="A21" s="15" t="inlineStr">
        <is>
          <t xml:space="preserve">Lando Norris</t>
        </is>
      </c>
      <c r="B21" s="10" t="n">
        <v>12</v>
      </c>
      <c r="C21" s="10" t="n">
        <f>IF('Set de base'!B7=TRUE,1,0)+IF('Set de base'!B8=TRUE,1,0)+IF('Set de base'!B15=TRUE,1,0)+IF('Set de base'!B16=TRUE,1,0)+IF('Set de base'!B17=TRUE,1,0)+IF('Set de base'!B18=TRUE,1,0)+IF('Set de base'!B19=TRUE,1,0)+IF('Set de base'!B23=TRUE,1,0)+IF('Set de base'!B26=TRUE,1,0)+IF('Set de base'!B28=TRUE,1,0)+IF('Set de base'!B41=TRUE,1,0)+IF('Set de base'!B72=TRUE,1,0)</f>
        <v>0</v>
      </c>
      <c r="D21" s="12" t="n">
        <f>(IF('Set de base'!B7=TRUE,1,0)+IF('Set de base'!B8=TRUE,1,0)+IF('Set de base'!B15=TRUE,1,0)+IF('Set de base'!B16=TRUE,1,0)+IF('Set de base'!B17=TRUE,1,0)+IF('Set de base'!B18=TRUE,1,0)+IF('Set de base'!B19=TRUE,1,0)+IF('Set de base'!B23=TRUE,1,0)+IF('Set de base'!B26=TRUE,1,0)+IF('Set de base'!B28=TRUE,1,0)+IF('Set de base'!B41=TRUE,1,0)+IF('Set de base'!B72=TRUE,1,0))/12</f>
        <v>0</v>
      </c>
    </row>
    <row r="22" ht="20" customHeight="1">
      <c r="A22" s="15" t="inlineStr">
        <is>
          <t xml:space="preserve">Oscar Piastri</t>
        </is>
      </c>
      <c r="B22" s="10" t="n">
        <v>9</v>
      </c>
      <c r="C22" s="10" t="n">
        <f>IF('Set de base'!B6=TRUE,1,0)+IF('Set de base'!B8=TRUE,1,0)+IF('Set de base'!B13=TRUE,1,0)+IF('Set de base'!B14=TRUE,1,0)+IF('Set de base'!B17=TRUE,1,0)+IF('Set de base'!B27=TRUE,1,0)+IF('Set de base'!B28=TRUE,1,0)+IF('Set de base'!B40=TRUE,1,0)+IF('Set de base'!B71=TRUE,1,0)</f>
        <v>0</v>
      </c>
      <c r="D22" s="12" t="n">
        <f>(IF('Set de base'!B6=TRUE,1,0)+IF('Set de base'!B8=TRUE,1,0)+IF('Set de base'!B13=TRUE,1,0)+IF('Set de base'!B14=TRUE,1,0)+IF('Set de base'!B17=TRUE,1,0)+IF('Set de base'!B27=TRUE,1,0)+IF('Set de base'!B28=TRUE,1,0)+IF('Set de base'!B40=TRUE,1,0)+IF('Set de base'!B71=TRUE,1,0))/9</f>
        <v>0</v>
      </c>
    </row>
    <row r="23" ht="20" customHeight="1">
      <c r="A23" s="15" t="inlineStr">
        <is>
          <t xml:space="preserve">Lewis Hamilton</t>
        </is>
      </c>
      <c r="B23" s="10" t="n">
        <v>4</v>
      </c>
      <c r="C23" s="10" t="n">
        <f>IF('Set de base'!B29=TRUE,1,0)+IF('Set de base'!B42=TRUE,1,0)+IF('Set de base'!B59=TRUE,1,0)+IF('Set de base'!B73=TRUE,1,0)</f>
        <v>0</v>
      </c>
      <c r="D23" s="12" t="n">
        <f>(IF('Set de base'!B29=TRUE,1,0)+IF('Set de base'!B42=TRUE,1,0)+IF('Set de base'!B59=TRUE,1,0)+IF('Set de base'!B73=TRUE,1,0))/4</f>
        <v>0</v>
      </c>
    </row>
    <row r="24" ht="20" customHeight="1">
      <c r="A24" s="15" t="inlineStr">
        <is>
          <t xml:space="preserve">James Hunt</t>
        </is>
      </c>
      <c r="B24" s="10" t="n">
        <v>2</v>
      </c>
      <c r="C24" s="10" t="n">
        <f>IF('Set de base'!B43=TRUE,1,0)+IF('Set de base'!B64=TRUE,1,0)</f>
        <v>0</v>
      </c>
      <c r="D24" s="12" t="n">
        <f>(IF('Set de base'!B43=TRUE,1,0)+IF('Set de base'!B64=TRUE,1,0))/2</f>
        <v>0</v>
      </c>
    </row>
    <row r="25" ht="20" customHeight="1">
      <c r="A25" s="15" t="inlineStr">
        <is>
          <t xml:space="preserve">Gerhard Berger</t>
        </is>
      </c>
      <c r="B25" s="10" t="n">
        <v>3</v>
      </c>
      <c r="C25" s="10" t="n">
        <f>IF('Set de base'!B30=TRUE,1,0)+IF('Set de base'!B44=TRUE,1,0)+IF('Set de base'!B60=TRUE,1,0)</f>
        <v>0</v>
      </c>
      <c r="D25" s="12" t="n">
        <f>(IF('Set de base'!B30=TRUE,1,0)+IF('Set de base'!B44=TRUE,1,0)+IF('Set de base'!B60=TRUE,1,0))/3</f>
        <v>0</v>
      </c>
    </row>
    <row r="26" ht="20" customHeight="1">
      <c r="A26" s="15" t="inlineStr">
        <is>
          <t xml:space="preserve">Kimi Räikkönen</t>
        </is>
      </c>
      <c r="B26" s="10" t="n">
        <v>4</v>
      </c>
      <c r="C26" s="10" t="n">
        <f>IF('Set de base'!B35=TRUE,1,0)+IF('Set de base'!B45=TRUE,1,0)+IF('Set de base'!B67=TRUE,1,0)+IF('Set de base'!B74=TRUE,1,0)</f>
        <v>0</v>
      </c>
      <c r="D26" s="12" t="n">
        <f>(IF('Set de base'!B35=TRUE,1,0)+IF('Set de base'!B45=TRUE,1,0)+IF('Set de base'!B67=TRUE,1,0)+IF('Set de base'!B74=TRUE,1,0))/4</f>
        <v>0</v>
      </c>
    </row>
    <row r="27" ht="20" customHeight="1">
      <c r="A27" s="15" t="inlineStr">
        <is>
          <t xml:space="preserve">David Coulthard</t>
        </is>
      </c>
      <c r="B27" s="10" t="n">
        <v>4</v>
      </c>
      <c r="C27" s="10" t="n">
        <f>IF('Set de base'!B31=TRUE,1,0)+IF('Set de base'!B46=TRUE,1,0)+IF('Set de base'!B68=TRUE,1,0)+IF('Set de base'!B75=TRUE,1,0)</f>
        <v>0</v>
      </c>
      <c r="D27" s="12" t="n">
        <f>(IF('Set de base'!B31=TRUE,1,0)+IF('Set de base'!B46=TRUE,1,0)+IF('Set de base'!B68=TRUE,1,0)+IF('Set de base'!B75=TRUE,1,0))/4</f>
        <v>0</v>
      </c>
    </row>
    <row r="28" ht="20" customHeight="1">
      <c r="A28" s="15" t="inlineStr">
        <is>
          <t xml:space="preserve">Ayrton Senna</t>
        </is>
      </c>
      <c r="B28" s="10" t="n">
        <v>5</v>
      </c>
      <c r="C28" s="10" t="n">
        <f>IF('Set de base'!B32=TRUE,1,0)+IF('Set de base'!B36=TRUE,1,0)+IF('Set de base'!B47=TRUE,1,0)+IF('Set de base'!B61=TRUE,1,0)+IF('Set de base'!B80=TRUE,1,0)</f>
        <v>0</v>
      </c>
      <c r="D28" s="12" t="n">
        <f>(IF('Set de base'!B32=TRUE,1,0)+IF('Set de base'!B36=TRUE,1,0)+IF('Set de base'!B47=TRUE,1,0)+IF('Set de base'!B61=TRUE,1,0)+IF('Set de base'!B80=TRUE,1,0))/5</f>
        <v>0</v>
      </c>
    </row>
    <row r="29" ht="20" customHeight="1">
      <c r="A29" s="15" t="inlineStr">
        <is>
          <t xml:space="preserve">Alain Prost</t>
        </is>
      </c>
      <c r="B29" s="10" t="n">
        <v>5</v>
      </c>
      <c r="C29" s="10" t="n">
        <f>IF('Set de base'!B33=TRUE,1,0)+IF('Set de base'!B36=TRUE,1,0)+IF('Set de base'!B48=TRUE,1,0)+IF('Set de base'!B62=TRUE,1,0)+IF('Set de base'!B76=TRUE,1,0)</f>
        <v>0</v>
      </c>
      <c r="D29" s="12" t="n">
        <f>(IF('Set de base'!B33=TRUE,1,0)+IF('Set de base'!B36=TRUE,1,0)+IF('Set de base'!B48=TRUE,1,0)+IF('Set de base'!B62=TRUE,1,0)+IF('Set de base'!B76=TRUE,1,0))/5</f>
        <v>0</v>
      </c>
    </row>
    <row r="30" ht="20" customHeight="1">
      <c r="A30" s="15" t="inlineStr">
        <is>
          <t xml:space="preserve">Mika Häkkinen</t>
        </is>
      </c>
      <c r="B30" s="10" t="n">
        <v>4</v>
      </c>
      <c r="C30" s="10" t="n">
        <f>IF('Set de base'!B34=TRUE,1,0)+IF('Set de base'!B49=TRUE,1,0)+IF('Set de base'!B65=TRUE,1,0)+IF('Set de base'!B78=TRUE,1,0)</f>
        <v>0</v>
      </c>
      <c r="D30" s="12" t="n">
        <f>(IF('Set de base'!B34=TRUE,1,0)+IF('Set de base'!B49=TRUE,1,0)+IF('Set de base'!B65=TRUE,1,0)+IF('Set de base'!B78=TRUE,1,0))/4</f>
        <v>0</v>
      </c>
    </row>
    <row r="31" ht="20" customHeight="1">
      <c r="A31" s="15" t="inlineStr">
        <is>
          <t xml:space="preserve">Emerson Fittipaldi</t>
        </is>
      </c>
      <c r="B31" s="10" t="n">
        <v>3</v>
      </c>
      <c r="C31" s="10" t="n">
        <f>IF('Set de base'!B50=TRUE,1,0)+IF('Set de base'!B66=TRUE,1,0)+IF('Set de base'!B79=TRUE,1,0)</f>
        <v>0</v>
      </c>
      <c r="D31" s="12" t="n">
        <f>(IF('Set de base'!B50=TRUE,1,0)+IF('Set de base'!B66=TRUE,1,0)+IF('Set de base'!B79=TRUE,1,0))/3</f>
        <v>0</v>
      </c>
    </row>
    <row r="32" ht="20" customHeight="1">
      <c r="A32" s="15" t="inlineStr">
        <is>
          <t xml:space="preserve">Juan Pablo Montoya</t>
        </is>
      </c>
      <c r="B32" s="10" t="n">
        <v>4</v>
      </c>
      <c r="C32" s="10" t="n">
        <f>IF('Set de base'!B51=TRUE,1,0)+IF('Set de base'!B63=TRUE,1,0)+IF('Set de base'!B77=TRUE,1,0)+IF('Set de base'!B84=TRUE,1,0)</f>
        <v>0</v>
      </c>
      <c r="D32" s="12" t="n">
        <f>(IF('Set de base'!B51=TRUE,1,0)+IF('Set de base'!B63=TRUE,1,0)+IF('Set de base'!B77=TRUE,1,0)+IF('Set de base'!B84=TRUE,1,0))/4</f>
        <v>0</v>
      </c>
    </row>
    <row r="33" ht="20" customHeight="1">
      <c r="A33" s="15" t="inlineStr">
        <is>
          <t xml:space="preserve">Pato O’Ward</t>
        </is>
      </c>
      <c r="B33" s="10" t="n">
        <v>1</v>
      </c>
      <c r="C33" s="10" t="n">
        <f>IF('Set de base'!B83=TRUE,1,0)</f>
        <v>0</v>
      </c>
      <c r="D33" s="12" t="n">
        <f>(IF('Set de base'!B83=TRUE,1,0))/1</f>
        <v>0</v>
      </c>
    </row>
    <row r="34" ht="20" customHeight="1">
      <c r="A34" s="15" t="inlineStr">
        <is>
          <t xml:space="preserve">Tony Kanaan</t>
        </is>
      </c>
      <c r="B34" s="10" t="n">
        <v>1</v>
      </c>
      <c r="C34" s="10" t="n">
        <f>IF('Set de base'!B85=TRUE,1,0)</f>
        <v>0</v>
      </c>
      <c r="D34" s="12" t="n">
        <f>(IF('Set de base'!B85=TRUE,1,0))/1</f>
        <v>0</v>
      </c>
    </row>
  </sheetData>
  <mergeCells count="17">
    <mergeCell ref="A1:H1"/>
    <mergeCell ref="A2:H2"/>
    <mergeCell ref="A4:B4"/>
    <mergeCell ref="C4:D4"/>
    <mergeCell ref="E4:F4"/>
    <mergeCell ref="G4:H4"/>
    <mergeCell ref="A5:B6"/>
    <mergeCell ref="A7:B7"/>
    <mergeCell ref="C5:D6"/>
    <mergeCell ref="C7:D7"/>
    <mergeCell ref="E5:F6"/>
    <mergeCell ref="E7:F7"/>
    <mergeCell ref="G5:H6"/>
    <mergeCell ref="G7:H7"/>
    <mergeCell ref="A8:H8"/>
    <mergeCell ref="A10:D10"/>
    <mergeCell ref="A19:D19"/>
  </mergeCells>
  <pageMargins left="0.35" right="0.35" top="0.5" bottom="0.5" header="0.2" footer="0.2"/>
</worksheet>
</file>

<file path=xl/worksheets/sheet2.xml><?xml version="1.0" encoding="utf-8"?>
<worksheet xmlns="http://schemas.openxmlformats.org/spreadsheetml/2006/main">
  <sheetPr>
    <outlinePr summaryBelow="0" summaryRight="1"/>
  </sheetPr>
  <sheetViews>
    <sheetView workbookViewId="0" showGridLines="0" showOutlineSymbols="1">
      <pane xSplit="1" ySplit="4" topLeftCell="B5" activePane="bottomRight" state="frozen"/>
    </sheetView>
  </sheetViews>
  <sheetFormatPr defaultRowHeight="15" outlineLevelRow="1"/>
  <cols>
    <col min="1" max="1" width="36" customWidth="1"/>
    <col min="2" max="2" width="11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4" customWidth="1"/>
  </cols>
  <sheetData>
    <row r="1" ht="36" customHeight="1">
      <c r="A1" s="1" t="inlineStr">
        <is>
          <t xml:space="preserve">Topps McLaren Racing 2025 — Set de base</t>
        </is>
      </c>
    </row>
    <row r="2" ht="23" customHeight="1">
      <c r="A2" s="2" t="inlineStr">
        <is>
          <t xml:space="preserve">Suivi de collection — checklist complète</t>
        </is>
      </c>
    </row>
    <row r="3" ht="24" customHeight="1">
      <c r="A3" s="13" t="inlineStr">
        <is>
          <t xml:space="preserve">Cochez les cartes possédées. Utilisez les boutons − / + à gauche pour replier ou déplier chaque subset.</t>
        </is>
      </c>
    </row>
    <row r="4" ht="38" customHeight="1">
      <c r="A4" s="7" t="inlineStr">
        <is>
          <t xml:space="preserve">Carte</t>
        </is>
      </c>
      <c r="B4" s="7" t="inlineStr">
        <is>
          <t xml:space="preserve">Standard</t>
        </is>
      </c>
      <c r="C4" s="16" t="inlineStr">
        <is>
          <t xml:space="preserve">Blue /99</t>
        </is>
      </c>
      <c r="D4" s="17" t="inlineStr">
        <is>
          <t xml:space="preserve">Purple /50</t>
        </is>
      </c>
      <c r="E4" s="18" t="inlineStr">
        <is>
          <t xml:space="preserve">Orange /25</t>
        </is>
      </c>
      <c r="F4" s="19" t="inlineStr">
        <is>
          <t xml:space="preserve">Black /10</t>
        </is>
      </c>
      <c r="G4" s="20" t="inlineStr">
        <is>
          <t xml:space="preserve">Red /5</t>
        </is>
      </c>
      <c r="H4" s="21" t="inlineStr">
        <is>
          <t xml:space="preserve">Gold /1</t>
        </is>
      </c>
      <c r="I4" s="7" t="inlineStr">
        <is>
          <t xml:space="preserve">Progression</t>
        </is>
      </c>
    </row>
    <row r="5" ht="27" customHeight="1">
      <c r="A5" s="8" t="inlineStr">
        <is>
          <t xml:space="preserve">MCLAREN FORMULA 1® TEAM  ·  5 cartes</t>
        </is>
      </c>
      <c r="I5" s="12" t="n">
        <f>COUNTIF(B6:H10,TRUE)/35</f>
        <v>0</v>
      </c>
    </row>
    <row r="6" ht="21" customHeight="1" outlineLevel="1">
      <c r="A6" s="9" t="inlineStr">
        <is>
          <t xml:space="preserve">Oscar Piastri</t>
        </is>
      </c>
      <c r="B6" s="11" t="b">
        <v>0</v>
      </c>
      <c r="C6" s="11" t="b">
        <v>0</v>
      </c>
      <c r="D6" s="11" t="b">
        <v>0</v>
      </c>
      <c r="E6" s="11" t="b">
        <v>0</v>
      </c>
      <c r="F6" s="11" t="b">
        <v>0</v>
      </c>
      <c r="G6" s="11" t="b">
        <v>0</v>
      </c>
      <c r="H6" s="11" t="b">
        <v>0</v>
      </c>
      <c r="I6" s="12" t="n">
        <f>COUNTIF(B6:H6,TRUE)/7</f>
        <v>0</v>
      </c>
    </row>
    <row r="7" ht="21" customHeight="1" outlineLevel="1">
      <c r="A7" s="9" t="inlineStr">
        <is>
          <t xml:space="preserve">Lando Norris</t>
        </is>
      </c>
      <c r="B7" s="11" t="b">
        <v>0</v>
      </c>
      <c r="C7" s="11" t="b">
        <v>0</v>
      </c>
      <c r="D7" s="11" t="b">
        <v>0</v>
      </c>
      <c r="E7" s="11" t="b">
        <v>0</v>
      </c>
      <c r="F7" s="11" t="b">
        <v>0</v>
      </c>
      <c r="G7" s="11" t="b">
        <v>0</v>
      </c>
      <c r="H7" s="11" t="b">
        <v>0</v>
      </c>
      <c r="I7" s="12" t="n">
        <f>COUNTIF(B7:H7,TRUE)/7</f>
        <v>0</v>
      </c>
    </row>
    <row r="8" ht="21" customHeight="1" outlineLevel="1">
      <c r="A8" s="9" t="inlineStr">
        <is>
          <t xml:space="preserve">Oscar Piastri and Lando Norris</t>
        </is>
      </c>
      <c r="B8" s="11" t="b">
        <v>0</v>
      </c>
      <c r="C8" s="11" t="b">
        <v>0</v>
      </c>
      <c r="D8" s="11" t="b">
        <v>0</v>
      </c>
      <c r="E8" s="11" t="b">
        <v>0</v>
      </c>
      <c r="F8" s="11" t="b">
        <v>0</v>
      </c>
      <c r="G8" s="11" t="b">
        <v>0</v>
      </c>
      <c r="H8" s="11" t="b">
        <v>0</v>
      </c>
      <c r="I8" s="12" t="n">
        <f>COUNTIF(B8:H8,TRUE)/7</f>
        <v>0</v>
      </c>
    </row>
    <row r="9" ht="21" customHeight="1" outlineLevel="1">
      <c r="A9" s="9" t="inlineStr">
        <is>
          <t xml:space="preserve">Zak Brown</t>
        </is>
      </c>
      <c r="B9" s="11" t="b">
        <v>0</v>
      </c>
      <c r="C9" s="11" t="b">
        <v>0</v>
      </c>
      <c r="D9" s="11" t="b">
        <v>0</v>
      </c>
      <c r="E9" s="11" t="b">
        <v>0</v>
      </c>
      <c r="F9" s="11" t="b">
        <v>0</v>
      </c>
      <c r="G9" s="11" t="b">
        <v>0</v>
      </c>
      <c r="H9" s="11" t="b">
        <v>0</v>
      </c>
      <c r="I9" s="12" t="n">
        <f>COUNTIF(B9:H9,TRUE)/7</f>
        <v>0</v>
      </c>
    </row>
    <row r="10" ht="21" customHeight="1" outlineLevel="1">
      <c r="A10" s="9" t="inlineStr">
        <is>
          <t xml:space="preserve">Andrea Stella</t>
        </is>
      </c>
      <c r="B10" s="11" t="b">
        <v>0</v>
      </c>
      <c r="C10" s="11" t="b">
        <v>0</v>
      </c>
      <c r="D10" s="11" t="b">
        <v>0</v>
      </c>
      <c r="E10" s="11" t="b">
        <v>0</v>
      </c>
      <c r="F10" s="11" t="b">
        <v>0</v>
      </c>
      <c r="G10" s="11" t="b">
        <v>0</v>
      </c>
      <c r="H10" s="11" t="b">
        <v>0</v>
      </c>
      <c r="I10" s="12" t="n">
        <f>COUNTIF(B10:H10,TRUE)/7</f>
        <v>0</v>
      </c>
    </row>
    <row r="11" ht="7" customHeight="1"/>
    <row r="12" ht="27" customHeight="1">
      <c r="A12" s="8" t="inlineStr">
        <is>
          <t xml:space="preserve">2025 CONSTRUCTORS’ WORLD CHAMPIONS  ·  8 cartes</t>
        </is>
      </c>
      <c r="I12" s="12" t="n">
        <f>COUNTIF(B13:H20,TRUE)/56</f>
        <v>0</v>
      </c>
    </row>
    <row r="13" ht="21" customHeight="1" outlineLevel="1">
      <c r="A13" s="9" t="inlineStr">
        <is>
          <t xml:space="preserve">Piastri wins in China</t>
        </is>
      </c>
      <c r="B13" s="11" t="b">
        <v>0</v>
      </c>
      <c r="C13" s="11" t="b">
        <v>0</v>
      </c>
      <c r="D13" s="11" t="b">
        <v>0</v>
      </c>
      <c r="E13" s="11" t="b">
        <v>0</v>
      </c>
      <c r="F13" s="11" t="b">
        <v>0</v>
      </c>
      <c r="G13" s="11" t="b">
        <v>0</v>
      </c>
      <c r="H13" s="11" t="b">
        <v>0</v>
      </c>
      <c r="I13" s="12" t="n">
        <f>COUNTIF(B13:H13,TRUE)/7</f>
        <v>0</v>
      </c>
    </row>
    <row r="14" ht="21" customHeight="1" outlineLevel="1">
      <c r="A14" s="9" t="inlineStr">
        <is>
          <t xml:space="preserve">Oscar secures first career Grand Slam</t>
        </is>
      </c>
      <c r="B14" s="11" t="b">
        <v>0</v>
      </c>
      <c r="C14" s="11" t="b">
        <v>0</v>
      </c>
      <c r="D14" s="11" t="b">
        <v>0</v>
      </c>
      <c r="E14" s="11" t="b">
        <v>0</v>
      </c>
      <c r="F14" s="11" t="b">
        <v>0</v>
      </c>
      <c r="G14" s="11" t="b">
        <v>0</v>
      </c>
      <c r="H14" s="11" t="b">
        <v>0</v>
      </c>
      <c r="I14" s="12" t="n">
        <f>COUNTIF(B14:H14,TRUE)/7</f>
        <v>0</v>
      </c>
    </row>
    <row r="15" ht="21" customHeight="1" outlineLevel="1">
      <c r="A15" s="9" t="inlineStr">
        <is>
          <t xml:space="preserve">Lando’s Hat-trick in season opener</t>
        </is>
      </c>
      <c r="B15" s="11" t="b">
        <v>0</v>
      </c>
      <c r="C15" s="11" t="b">
        <v>0</v>
      </c>
      <c r="D15" s="11" t="b">
        <v>0</v>
      </c>
      <c r="E15" s="11" t="b">
        <v>0</v>
      </c>
      <c r="F15" s="11" t="b">
        <v>0</v>
      </c>
      <c r="G15" s="11" t="b">
        <v>0</v>
      </c>
      <c r="H15" s="11" t="b">
        <v>0</v>
      </c>
      <c r="I15" s="12" t="n">
        <f>COUNTIF(B15:H15,TRUE)/7</f>
        <v>0</v>
      </c>
    </row>
    <row r="16" ht="21" customHeight="1" outlineLevel="1">
      <c r="A16" s="9" t="inlineStr">
        <is>
          <t xml:space="preserve">Imperious hat-trick win in Monaco</t>
        </is>
      </c>
      <c r="B16" s="11" t="b">
        <v>0</v>
      </c>
      <c r="C16" s="11" t="b">
        <v>0</v>
      </c>
      <c r="D16" s="11" t="b">
        <v>0</v>
      </c>
      <c r="E16" s="11" t="b">
        <v>0</v>
      </c>
      <c r="F16" s="11" t="b">
        <v>0</v>
      </c>
      <c r="G16" s="11" t="b">
        <v>0</v>
      </c>
      <c r="H16" s="11" t="b">
        <v>0</v>
      </c>
      <c r="I16" s="12" t="n">
        <f>COUNTIF(B16:H16,TRUE)/7</f>
        <v>0</v>
      </c>
    </row>
    <row r="17" ht="21" customHeight="1" outlineLevel="1">
      <c r="A17" s="9" t="inlineStr">
        <is>
          <t xml:space="preserve">Commanding win with 1-2 finish in Miami</t>
        </is>
      </c>
      <c r="B17" s="11" t="b">
        <v>0</v>
      </c>
      <c r="C17" s="11" t="b">
        <v>0</v>
      </c>
      <c r="D17" s="11" t="b">
        <v>0</v>
      </c>
      <c r="E17" s="11" t="b">
        <v>0</v>
      </c>
      <c r="F17" s="11" t="b">
        <v>0</v>
      </c>
      <c r="G17" s="11" t="b">
        <v>0</v>
      </c>
      <c r="H17" s="11" t="b">
        <v>0</v>
      </c>
      <c r="I17" s="12" t="n">
        <f>COUNTIF(B17:H17,TRUE)/7</f>
        <v>0</v>
      </c>
    </row>
    <row r="18" ht="21" customHeight="1" outlineLevel="1">
      <c r="A18" s="9" t="inlineStr">
        <is>
          <t xml:space="preserve">Celebrating the new world champion</t>
        </is>
      </c>
      <c r="B18" s="11" t="b">
        <v>0</v>
      </c>
      <c r="C18" s="11" t="b">
        <v>0</v>
      </c>
      <c r="D18" s="11" t="b">
        <v>0</v>
      </c>
      <c r="E18" s="11" t="b">
        <v>0</v>
      </c>
      <c r="F18" s="11" t="b">
        <v>0</v>
      </c>
      <c r="G18" s="11" t="b">
        <v>0</v>
      </c>
      <c r="H18" s="11" t="b">
        <v>0</v>
      </c>
      <c r="I18" s="12" t="n">
        <f>COUNTIF(B18:H18,TRUE)/7</f>
        <v>0</v>
      </c>
    </row>
    <row r="19" ht="21" customHeight="1" outlineLevel="1">
      <c r="A19" s="9" t="inlineStr">
        <is>
          <t xml:space="preserve">Secures maiden world championship</t>
        </is>
      </c>
      <c r="B19" s="11" t="b">
        <v>0</v>
      </c>
      <c r="C19" s="11" t="b">
        <v>0</v>
      </c>
      <c r="D19" s="11" t="b">
        <v>0</v>
      </c>
      <c r="E19" s="11" t="b">
        <v>0</v>
      </c>
      <c r="F19" s="11" t="b">
        <v>0</v>
      </c>
      <c r="G19" s="11" t="b">
        <v>0</v>
      </c>
      <c r="H19" s="11" t="b">
        <v>0</v>
      </c>
      <c r="I19" s="12" t="n">
        <f>COUNTIF(B19:H19,TRUE)/7</f>
        <v>0</v>
      </c>
    </row>
    <row r="20" ht="21" customHeight="1" outlineLevel="1">
      <c r="A20" s="9" t="inlineStr">
        <is>
          <t xml:space="preserve">2025 constructors’ world champions</t>
        </is>
      </c>
      <c r="B20" s="11" t="b">
        <v>0</v>
      </c>
      <c r="C20" s="11" t="b">
        <v>0</v>
      </c>
      <c r="D20" s="11" t="b">
        <v>0</v>
      </c>
      <c r="E20" s="11" t="b">
        <v>0</v>
      </c>
      <c r="F20" s="11" t="b">
        <v>0</v>
      </c>
      <c r="G20" s="11" t="b">
        <v>0</v>
      </c>
      <c r="H20" s="11" t="b">
        <v>0</v>
      </c>
      <c r="I20" s="12" t="n">
        <f>COUNTIF(B20:H20,TRUE)/7</f>
        <v>0</v>
      </c>
    </row>
    <row r="21" ht="7" customHeight="1"/>
    <row r="22" ht="27" customHeight="1">
      <c r="A22" s="8" t="inlineStr">
        <is>
          <t xml:space="preserve">2025 DRIVERS’ WORLD CHAMPION  ·  1 carte</t>
        </is>
      </c>
      <c r="I22" s="12" t="n">
        <f>COUNTIF(B23:H23,TRUE)/7</f>
        <v>0</v>
      </c>
    </row>
    <row r="23" ht="21" customHeight="1" outlineLevel="1">
      <c r="A23" s="9" t="inlineStr">
        <is>
          <t xml:space="preserve">Lando Norris</t>
        </is>
      </c>
      <c r="B23" s="11" t="b">
        <v>0</v>
      </c>
      <c r="C23" s="11" t="b">
        <v>0</v>
      </c>
      <c r="D23" s="11" t="b">
        <v>0</v>
      </c>
      <c r="E23" s="11" t="b">
        <v>0</v>
      </c>
      <c r="F23" s="11" t="b">
        <v>0</v>
      </c>
      <c r="G23" s="11" t="b">
        <v>0</v>
      </c>
      <c r="H23" s="11" t="b">
        <v>0</v>
      </c>
      <c r="I23" s="12" t="n">
        <f>COUNTIF(B23:H23,TRUE)/7</f>
        <v>0</v>
      </c>
    </row>
    <row r="24" ht="7" customHeight="1"/>
    <row r="25" ht="27" customHeight="1">
      <c r="A25" s="8" t="inlineStr">
        <is>
          <t xml:space="preserve">BEHIND THE SCENES  ·  12 cartes</t>
        </is>
      </c>
      <c r="I25" s="12" t="n">
        <f>COUNTIF(B26:H37,TRUE)/84</f>
        <v>0</v>
      </c>
    </row>
    <row r="26" ht="21" customHeight="1" outlineLevel="1">
      <c r="A26" s="9" t="inlineStr">
        <is>
          <t xml:space="preserve">Lando Norris</t>
        </is>
      </c>
      <c r="B26" s="11" t="b">
        <v>0</v>
      </c>
      <c r="C26" s="11" t="b">
        <v>0</v>
      </c>
      <c r="D26" s="11" t="b">
        <v>0</v>
      </c>
      <c r="E26" s="11" t="b">
        <v>0</v>
      </c>
      <c r="F26" s="11" t="b">
        <v>0</v>
      </c>
      <c r="G26" s="11" t="b">
        <v>0</v>
      </c>
      <c r="H26" s="11" t="b">
        <v>0</v>
      </c>
      <c r="I26" s="12" t="n">
        <f>COUNTIF(B26:H26,TRUE)/7</f>
        <v>0</v>
      </c>
    </row>
    <row r="27" ht="21" customHeight="1" outlineLevel="1">
      <c r="A27" s="9" t="inlineStr">
        <is>
          <t xml:space="preserve">Oscar Piastri</t>
        </is>
      </c>
      <c r="B27" s="11" t="b">
        <v>0</v>
      </c>
      <c r="C27" s="11" t="b">
        <v>0</v>
      </c>
      <c r="D27" s="11" t="b">
        <v>0</v>
      </c>
      <c r="E27" s="11" t="b">
        <v>0</v>
      </c>
      <c r="F27" s="11" t="b">
        <v>0</v>
      </c>
      <c r="G27" s="11" t="b">
        <v>0</v>
      </c>
      <c r="H27" s="11" t="b">
        <v>0</v>
      </c>
      <c r="I27" s="12" t="n">
        <f>COUNTIF(B27:H27,TRUE)/7</f>
        <v>0</v>
      </c>
    </row>
    <row r="28" ht="21" customHeight="1" outlineLevel="1">
      <c r="A28" s="9" t="inlineStr">
        <is>
          <t xml:space="preserve">Lando Norris and Oscar Piastri</t>
        </is>
      </c>
      <c r="B28" s="11" t="b">
        <v>0</v>
      </c>
      <c r="C28" s="11" t="b">
        <v>0</v>
      </c>
      <c r="D28" s="11" t="b">
        <v>0</v>
      </c>
      <c r="E28" s="11" t="b">
        <v>0</v>
      </c>
      <c r="F28" s="11" t="b">
        <v>0</v>
      </c>
      <c r="G28" s="11" t="b">
        <v>0</v>
      </c>
      <c r="H28" s="11" t="b">
        <v>0</v>
      </c>
      <c r="I28" s="12" t="n">
        <f>COUNTIF(B28:H28,TRUE)/7</f>
        <v>0</v>
      </c>
    </row>
    <row r="29" ht="21" customHeight="1" outlineLevel="1">
      <c r="A29" s="9" t="inlineStr">
        <is>
          <t xml:space="preserve">Lewis Hamilton</t>
        </is>
      </c>
      <c r="B29" s="11" t="b">
        <v>0</v>
      </c>
      <c r="C29" s="11" t="b">
        <v>0</v>
      </c>
      <c r="D29" s="11" t="b">
        <v>0</v>
      </c>
      <c r="E29" s="11" t="b">
        <v>0</v>
      </c>
      <c r="F29" s="11" t="b">
        <v>0</v>
      </c>
      <c r="G29" s="11" t="b">
        <v>0</v>
      </c>
      <c r="H29" s="11" t="b">
        <v>0</v>
      </c>
      <c r="I29" s="12" t="n">
        <f>COUNTIF(B29:H29,TRUE)/7</f>
        <v>0</v>
      </c>
    </row>
    <row r="30" ht="21" customHeight="1" outlineLevel="1">
      <c r="A30" s="9" t="inlineStr">
        <is>
          <t xml:space="preserve">Gerhard Berger</t>
        </is>
      </c>
      <c r="B30" s="11" t="b">
        <v>0</v>
      </c>
      <c r="C30" s="11" t="b">
        <v>0</v>
      </c>
      <c r="D30" s="11" t="b">
        <v>0</v>
      </c>
      <c r="E30" s="11" t="b">
        <v>0</v>
      </c>
      <c r="F30" s="11" t="b">
        <v>0</v>
      </c>
      <c r="G30" s="11" t="b">
        <v>0</v>
      </c>
      <c r="H30" s="11" t="b">
        <v>0</v>
      </c>
      <c r="I30" s="12" t="n">
        <f>COUNTIF(B30:H30,TRUE)/7</f>
        <v>0</v>
      </c>
    </row>
    <row r="31" ht="21" customHeight="1" outlineLevel="1">
      <c r="A31" s="9" t="inlineStr">
        <is>
          <t xml:space="preserve">David Coulthard</t>
        </is>
      </c>
      <c r="B31" s="11" t="b">
        <v>0</v>
      </c>
      <c r="C31" s="11" t="b">
        <v>0</v>
      </c>
      <c r="D31" s="11" t="b">
        <v>0</v>
      </c>
      <c r="E31" s="11" t="b">
        <v>0</v>
      </c>
      <c r="F31" s="11" t="b">
        <v>0</v>
      </c>
      <c r="G31" s="11" t="b">
        <v>0</v>
      </c>
      <c r="H31" s="11" t="b">
        <v>0</v>
      </c>
      <c r="I31" s="12" t="n">
        <f>COUNTIF(B31:H31,TRUE)/7</f>
        <v>0</v>
      </c>
    </row>
    <row r="32" ht="21" customHeight="1" outlineLevel="1">
      <c r="A32" s="9" t="inlineStr">
        <is>
          <t xml:space="preserve">Ayrton Senna</t>
        </is>
      </c>
      <c r="B32" s="11" t="b">
        <v>0</v>
      </c>
      <c r="C32" s="11" t="b">
        <v>0</v>
      </c>
      <c r="D32" s="11" t="b">
        <v>0</v>
      </c>
      <c r="E32" s="11" t="b">
        <v>0</v>
      </c>
      <c r="F32" s="11" t="b">
        <v>0</v>
      </c>
      <c r="G32" s="11" t="b">
        <v>0</v>
      </c>
      <c r="H32" s="11" t="b">
        <v>0</v>
      </c>
      <c r="I32" s="12" t="n">
        <f>COUNTIF(B32:H32,TRUE)/7</f>
        <v>0</v>
      </c>
    </row>
    <row r="33" ht="21" customHeight="1" outlineLevel="1">
      <c r="A33" s="9" t="inlineStr">
        <is>
          <t xml:space="preserve">Alain Prost</t>
        </is>
      </c>
      <c r="B33" s="11" t="b">
        <v>0</v>
      </c>
      <c r="C33" s="11" t="b">
        <v>0</v>
      </c>
      <c r="D33" s="11" t="b">
        <v>0</v>
      </c>
      <c r="E33" s="11" t="b">
        <v>0</v>
      </c>
      <c r="F33" s="11" t="b">
        <v>0</v>
      </c>
      <c r="G33" s="11" t="b">
        <v>0</v>
      </c>
      <c r="H33" s="11" t="b">
        <v>0</v>
      </c>
      <c r="I33" s="12" t="n">
        <f>COUNTIF(B33:H33,TRUE)/7</f>
        <v>0</v>
      </c>
    </row>
    <row r="34" ht="21" customHeight="1" outlineLevel="1">
      <c r="A34" s="9" t="inlineStr">
        <is>
          <t xml:space="preserve">Mika Häkkinen</t>
        </is>
      </c>
      <c r="B34" s="11" t="b">
        <v>0</v>
      </c>
      <c r="C34" s="11" t="b">
        <v>0</v>
      </c>
      <c r="D34" s="11" t="b">
        <v>0</v>
      </c>
      <c r="E34" s="11" t="b">
        <v>0</v>
      </c>
      <c r="F34" s="11" t="b">
        <v>0</v>
      </c>
      <c r="G34" s="11" t="b">
        <v>0</v>
      </c>
      <c r="H34" s="11" t="b">
        <v>0</v>
      </c>
      <c r="I34" s="12" t="n">
        <f>COUNTIF(B34:H34,TRUE)/7</f>
        <v>0</v>
      </c>
    </row>
    <row r="35" ht="21" customHeight="1" outlineLevel="1">
      <c r="A35" s="9" t="inlineStr">
        <is>
          <t xml:space="preserve">Kimi Räikkönen</t>
        </is>
      </c>
      <c r="B35" s="11" t="b">
        <v>0</v>
      </c>
      <c r="C35" s="11" t="b">
        <v>0</v>
      </c>
      <c r="D35" s="11" t="b">
        <v>0</v>
      </c>
      <c r="E35" s="11" t="b">
        <v>0</v>
      </c>
      <c r="F35" s="11" t="b">
        <v>0</v>
      </c>
      <c r="G35" s="11" t="b">
        <v>0</v>
      </c>
      <c r="H35" s="11" t="b">
        <v>0</v>
      </c>
      <c r="I35" s="12" t="n">
        <f>COUNTIF(B35:H35,TRUE)/7</f>
        <v>0</v>
      </c>
    </row>
    <row r="36" ht="21" customHeight="1" outlineLevel="1">
      <c r="A36" s="9" t="inlineStr">
        <is>
          <t xml:space="preserve">Ayrton Senna and Alain Prost</t>
        </is>
      </c>
      <c r="B36" s="11" t="b">
        <v>0</v>
      </c>
      <c r="C36" s="11" t="b">
        <v>0</v>
      </c>
      <c r="D36" s="11" t="b">
        <v>0</v>
      </c>
      <c r="E36" s="11" t="b">
        <v>0</v>
      </c>
      <c r="F36" s="11" t="b">
        <v>0</v>
      </c>
      <c r="G36" s="11" t="b">
        <v>0</v>
      </c>
      <c r="H36" s="11" t="b">
        <v>0</v>
      </c>
      <c r="I36" s="12" t="n">
        <f>COUNTIF(B36:H36,TRUE)/7</f>
        <v>0</v>
      </c>
    </row>
    <row r="37" ht="21" customHeight="1" outlineLevel="1">
      <c r="A37" s="9" t="inlineStr">
        <is>
          <t xml:space="preserve">Andrea Stella and Zak Brown</t>
        </is>
      </c>
      <c r="B37" s="11" t="b">
        <v>0</v>
      </c>
      <c r="C37" s="11" t="b">
        <v>0</v>
      </c>
      <c r="D37" s="11" t="b">
        <v>0</v>
      </c>
      <c r="E37" s="11" t="b">
        <v>0</v>
      </c>
      <c r="F37" s="11" t="b">
        <v>0</v>
      </c>
      <c r="G37" s="11" t="b">
        <v>0</v>
      </c>
      <c r="H37" s="11" t="b">
        <v>0</v>
      </c>
      <c r="I37" s="12" t="n">
        <f>COUNTIF(B37:H37,TRUE)/7</f>
        <v>0</v>
      </c>
    </row>
    <row r="38" ht="7" customHeight="1"/>
    <row r="39" ht="27" customHeight="1">
      <c r="A39" s="8" t="inlineStr">
        <is>
          <t xml:space="preserve">BORN TO RACE  ·  12 cartes</t>
        </is>
      </c>
      <c r="I39" s="12" t="n">
        <f>COUNTIF(B40:H51,TRUE)/84</f>
        <v>0</v>
      </c>
    </row>
    <row r="40" ht="21" customHeight="1" outlineLevel="1">
      <c r="A40" s="9" t="inlineStr">
        <is>
          <t xml:space="preserve">Oscar Piastri</t>
        </is>
      </c>
      <c r="B40" s="11" t="b">
        <v>0</v>
      </c>
      <c r="C40" s="11" t="b">
        <v>0</v>
      </c>
      <c r="D40" s="11" t="b">
        <v>0</v>
      </c>
      <c r="E40" s="11" t="b">
        <v>0</v>
      </c>
      <c r="F40" s="11" t="b">
        <v>0</v>
      </c>
      <c r="G40" s="11" t="b">
        <v>0</v>
      </c>
      <c r="H40" s="11" t="b">
        <v>0</v>
      </c>
      <c r="I40" s="12" t="n">
        <f>COUNTIF(B40:H40,TRUE)/7</f>
        <v>0</v>
      </c>
    </row>
    <row r="41" ht="21" customHeight="1" outlineLevel="1">
      <c r="A41" s="9" t="inlineStr">
        <is>
          <t xml:space="preserve">Lando Norris</t>
        </is>
      </c>
      <c r="B41" s="11" t="b">
        <v>0</v>
      </c>
      <c r="C41" s="11" t="b">
        <v>0</v>
      </c>
      <c r="D41" s="11" t="b">
        <v>0</v>
      </c>
      <c r="E41" s="11" t="b">
        <v>0</v>
      </c>
      <c r="F41" s="11" t="b">
        <v>0</v>
      </c>
      <c r="G41" s="11" t="b">
        <v>0</v>
      </c>
      <c r="H41" s="11" t="b">
        <v>0</v>
      </c>
      <c r="I41" s="12" t="n">
        <f>COUNTIF(B41:H41,TRUE)/7</f>
        <v>0</v>
      </c>
    </row>
    <row r="42" ht="21" customHeight="1" outlineLevel="1">
      <c r="A42" s="9" t="inlineStr">
        <is>
          <t xml:space="preserve">Lewis Hamilton</t>
        </is>
      </c>
      <c r="B42" s="11" t="b">
        <v>0</v>
      </c>
      <c r="C42" s="11" t="b">
        <v>0</v>
      </c>
      <c r="D42" s="11" t="b">
        <v>0</v>
      </c>
      <c r="E42" s="11" t="b">
        <v>0</v>
      </c>
      <c r="F42" s="11" t="b">
        <v>0</v>
      </c>
      <c r="G42" s="11" t="b">
        <v>0</v>
      </c>
      <c r="H42" s="11" t="b">
        <v>0</v>
      </c>
      <c r="I42" s="12" t="n">
        <f>COUNTIF(B42:H42,TRUE)/7</f>
        <v>0</v>
      </c>
    </row>
    <row r="43" ht="21" customHeight="1" outlineLevel="1">
      <c r="A43" s="9" t="inlineStr">
        <is>
          <t xml:space="preserve">James Hunt</t>
        </is>
      </c>
      <c r="B43" s="11" t="b">
        <v>0</v>
      </c>
      <c r="C43" s="11" t="b">
        <v>0</v>
      </c>
      <c r="D43" s="11" t="b">
        <v>0</v>
      </c>
      <c r="E43" s="11" t="b">
        <v>0</v>
      </c>
      <c r="F43" s="11" t="b">
        <v>0</v>
      </c>
      <c r="G43" s="11" t="b">
        <v>0</v>
      </c>
      <c r="H43" s="11" t="b">
        <v>0</v>
      </c>
      <c r="I43" s="12" t="n">
        <f>COUNTIF(B43:H43,TRUE)/7</f>
        <v>0</v>
      </c>
    </row>
    <row r="44" ht="21" customHeight="1" outlineLevel="1">
      <c r="A44" s="9" t="inlineStr">
        <is>
          <t xml:space="preserve">Gerhard Berger</t>
        </is>
      </c>
      <c r="B44" s="11" t="b">
        <v>0</v>
      </c>
      <c r="C44" s="11" t="b">
        <v>0</v>
      </c>
      <c r="D44" s="11" t="b">
        <v>0</v>
      </c>
      <c r="E44" s="11" t="b">
        <v>0</v>
      </c>
      <c r="F44" s="11" t="b">
        <v>0</v>
      </c>
      <c r="G44" s="11" t="b">
        <v>0</v>
      </c>
      <c r="H44" s="11" t="b">
        <v>0</v>
      </c>
      <c r="I44" s="12" t="n">
        <f>COUNTIF(B44:H44,TRUE)/7</f>
        <v>0</v>
      </c>
    </row>
    <row r="45" ht="21" customHeight="1" outlineLevel="1">
      <c r="A45" s="9" t="inlineStr">
        <is>
          <t xml:space="preserve">Kimi Räikkönen</t>
        </is>
      </c>
      <c r="B45" s="11" t="b">
        <v>0</v>
      </c>
      <c r="C45" s="11" t="b">
        <v>0</v>
      </c>
      <c r="D45" s="11" t="b">
        <v>0</v>
      </c>
      <c r="E45" s="11" t="b">
        <v>0</v>
      </c>
      <c r="F45" s="11" t="b">
        <v>0</v>
      </c>
      <c r="G45" s="11" t="b">
        <v>0</v>
      </c>
      <c r="H45" s="11" t="b">
        <v>0</v>
      </c>
      <c r="I45" s="12" t="n">
        <f>COUNTIF(B45:H45,TRUE)/7</f>
        <v>0</v>
      </c>
    </row>
    <row r="46" ht="21" customHeight="1" outlineLevel="1">
      <c r="A46" s="9" t="inlineStr">
        <is>
          <t xml:space="preserve">David Coulthard</t>
        </is>
      </c>
      <c r="B46" s="11" t="b">
        <v>0</v>
      </c>
      <c r="C46" s="11" t="b">
        <v>0</v>
      </c>
      <c r="D46" s="11" t="b">
        <v>0</v>
      </c>
      <c r="E46" s="11" t="b">
        <v>0</v>
      </c>
      <c r="F46" s="11" t="b">
        <v>0</v>
      </c>
      <c r="G46" s="11" t="b">
        <v>0</v>
      </c>
      <c r="H46" s="11" t="b">
        <v>0</v>
      </c>
      <c r="I46" s="12" t="n">
        <f>COUNTIF(B46:H46,TRUE)/7</f>
        <v>0</v>
      </c>
    </row>
    <row r="47" ht="21" customHeight="1" outlineLevel="1">
      <c r="A47" s="9" t="inlineStr">
        <is>
          <t xml:space="preserve">Ayrton Senna</t>
        </is>
      </c>
      <c r="B47" s="11" t="b">
        <v>0</v>
      </c>
      <c r="C47" s="11" t="b">
        <v>0</v>
      </c>
      <c r="D47" s="11" t="b">
        <v>0</v>
      </c>
      <c r="E47" s="11" t="b">
        <v>0</v>
      </c>
      <c r="F47" s="11" t="b">
        <v>0</v>
      </c>
      <c r="G47" s="11" t="b">
        <v>0</v>
      </c>
      <c r="H47" s="11" t="b">
        <v>0</v>
      </c>
      <c r="I47" s="12" t="n">
        <f>COUNTIF(B47:H47,TRUE)/7</f>
        <v>0</v>
      </c>
    </row>
    <row r="48" ht="21" customHeight="1" outlineLevel="1">
      <c r="A48" s="9" t="inlineStr">
        <is>
          <t xml:space="preserve">Alain Prost</t>
        </is>
      </c>
      <c r="B48" s="11" t="b">
        <v>0</v>
      </c>
      <c r="C48" s="11" t="b">
        <v>0</v>
      </c>
      <c r="D48" s="11" t="b">
        <v>0</v>
      </c>
      <c r="E48" s="11" t="b">
        <v>0</v>
      </c>
      <c r="F48" s="11" t="b">
        <v>0</v>
      </c>
      <c r="G48" s="11" t="b">
        <v>0</v>
      </c>
      <c r="H48" s="11" t="b">
        <v>0</v>
      </c>
      <c r="I48" s="12" t="n">
        <f>COUNTIF(B48:H48,TRUE)/7</f>
        <v>0</v>
      </c>
    </row>
    <row r="49" ht="21" customHeight="1" outlineLevel="1">
      <c r="A49" s="9" t="inlineStr">
        <is>
          <t xml:space="preserve">Mika Häkkinen</t>
        </is>
      </c>
      <c r="B49" s="11" t="b">
        <v>0</v>
      </c>
      <c r="C49" s="11" t="b">
        <v>0</v>
      </c>
      <c r="D49" s="11" t="b">
        <v>0</v>
      </c>
      <c r="E49" s="11" t="b">
        <v>0</v>
      </c>
      <c r="F49" s="11" t="b">
        <v>0</v>
      </c>
      <c r="G49" s="11" t="b">
        <v>0</v>
      </c>
      <c r="H49" s="11" t="b">
        <v>0</v>
      </c>
      <c r="I49" s="12" t="n">
        <f>COUNTIF(B49:H49,TRUE)/7</f>
        <v>0</v>
      </c>
    </row>
    <row r="50" ht="21" customHeight="1" outlineLevel="1">
      <c r="A50" s="9" t="inlineStr">
        <is>
          <t xml:space="preserve">Emerson Fittipaldi</t>
        </is>
      </c>
      <c r="B50" s="11" t="b">
        <v>0</v>
      </c>
      <c r="C50" s="11" t="b">
        <v>0</v>
      </c>
      <c r="D50" s="11" t="b">
        <v>0</v>
      </c>
      <c r="E50" s="11" t="b">
        <v>0</v>
      </c>
      <c r="F50" s="11" t="b">
        <v>0</v>
      </c>
      <c r="G50" s="11" t="b">
        <v>0</v>
      </c>
      <c r="H50" s="11" t="b">
        <v>0</v>
      </c>
      <c r="I50" s="12" t="n">
        <f>COUNTIF(B50:H50,TRUE)/7</f>
        <v>0</v>
      </c>
    </row>
    <row r="51" ht="21" customHeight="1" outlineLevel="1">
      <c r="A51" s="9" t="inlineStr">
        <is>
          <t xml:space="preserve">Juan Pablo Montoya</t>
        </is>
      </c>
      <c r="B51" s="11" t="b">
        <v>0</v>
      </c>
      <c r="C51" s="11" t="b">
        <v>0</v>
      </c>
      <c r="D51" s="11" t="b">
        <v>0</v>
      </c>
      <c r="E51" s="11" t="b">
        <v>0</v>
      </c>
      <c r="F51" s="11" t="b">
        <v>0</v>
      </c>
      <c r="G51" s="11" t="b">
        <v>0</v>
      </c>
      <c r="H51" s="11" t="b">
        <v>0</v>
      </c>
      <c r="I51" s="12" t="n">
        <f>COUNTIF(B51:H51,TRUE)/7</f>
        <v>0</v>
      </c>
    </row>
    <row r="52" ht="7" customHeight="1"/>
    <row r="53" ht="27" customHeight="1">
      <c r="A53" s="8" t="inlineStr">
        <is>
          <t xml:space="preserve">ENGINEERING EXCELLENCE  ·  3 cartes</t>
        </is>
      </c>
      <c r="I53" s="12" t="n">
        <f>COUNTIF(B54:H56,TRUE)/21</f>
        <v>0</v>
      </c>
    </row>
    <row r="54" ht="21" customHeight="1" outlineLevel="1">
      <c r="A54" s="9" t="inlineStr">
        <is>
          <t xml:space="preserve">Dallara DW12</t>
        </is>
      </c>
      <c r="B54" s="11" t="b">
        <v>0</v>
      </c>
      <c r="C54" s="11" t="b">
        <v>0</v>
      </c>
      <c r="D54" s="11" t="b">
        <v>0</v>
      </c>
      <c r="E54" s="11" t="b">
        <v>0</v>
      </c>
      <c r="F54" s="11" t="b">
        <v>0</v>
      </c>
      <c r="G54" s="11" t="b">
        <v>0</v>
      </c>
      <c r="H54" s="11" t="b">
        <v>0</v>
      </c>
      <c r="I54" s="12" t="n">
        <f>COUNTIF(B54:H54,TRUE)/7</f>
        <v>0</v>
      </c>
    </row>
    <row r="55" ht="21" customHeight="1" outlineLevel="1">
      <c r="A55" s="9" t="inlineStr">
        <is>
          <t xml:space="preserve">McLaren MP4/4</t>
        </is>
      </c>
      <c r="B55" s="11" t="b">
        <v>0</v>
      </c>
      <c r="C55" s="11" t="b">
        <v>0</v>
      </c>
      <c r="D55" s="11" t="b">
        <v>0</v>
      </c>
      <c r="E55" s="11" t="b">
        <v>0</v>
      </c>
      <c r="F55" s="11" t="b">
        <v>0</v>
      </c>
      <c r="G55" s="11" t="b">
        <v>0</v>
      </c>
      <c r="H55" s="11" t="b">
        <v>0</v>
      </c>
      <c r="I55" s="12" t="n">
        <f>COUNTIF(B55:H55,TRUE)/7</f>
        <v>0</v>
      </c>
    </row>
    <row r="56" ht="21" customHeight="1" outlineLevel="1">
      <c r="A56" s="9" t="inlineStr">
        <is>
          <t xml:space="preserve">McLaren MCL39</t>
        </is>
      </c>
      <c r="B56" s="11" t="b">
        <v>0</v>
      </c>
      <c r="C56" s="11" t="b">
        <v>0</v>
      </c>
      <c r="D56" s="11" t="b">
        <v>0</v>
      </c>
      <c r="E56" s="11" t="b">
        <v>0</v>
      </c>
      <c r="F56" s="11" t="b">
        <v>0</v>
      </c>
      <c r="G56" s="11" t="b">
        <v>0</v>
      </c>
      <c r="H56" s="11" t="b">
        <v>0</v>
      </c>
      <c r="I56" s="12" t="n">
        <f>COUNTIF(B56:H56,TRUE)/7</f>
        <v>0</v>
      </c>
    </row>
    <row r="57" ht="7" customHeight="1"/>
    <row r="58" ht="27" customHeight="1">
      <c r="A58" s="8" t="inlineStr">
        <is>
          <t xml:space="preserve">BEHIND THE WHEEL  ·  10 cartes</t>
        </is>
      </c>
      <c r="I58" s="12" t="n">
        <f>COUNTIF(B59:H68,TRUE)/70</f>
        <v>0</v>
      </c>
    </row>
    <row r="59" ht="21" customHeight="1" outlineLevel="1">
      <c r="A59" s="9" t="inlineStr">
        <is>
          <t xml:space="preserve">Lewis Hamilton</t>
        </is>
      </c>
      <c r="B59" s="11" t="b">
        <v>0</v>
      </c>
      <c r="C59" s="11" t="b">
        <v>0</v>
      </c>
      <c r="D59" s="11" t="b">
        <v>0</v>
      </c>
      <c r="E59" s="11" t="b">
        <v>0</v>
      </c>
      <c r="F59" s="11" t="b">
        <v>0</v>
      </c>
      <c r="G59" s="11" t="b">
        <v>0</v>
      </c>
      <c r="H59" s="11" t="b">
        <v>0</v>
      </c>
      <c r="I59" s="12" t="n">
        <f>COUNTIF(B59:H59,TRUE)/7</f>
        <v>0</v>
      </c>
    </row>
    <row r="60" ht="21" customHeight="1" outlineLevel="1">
      <c r="A60" s="9" t="inlineStr">
        <is>
          <t xml:space="preserve">Gerhard Berger</t>
        </is>
      </c>
      <c r="B60" s="11" t="b">
        <v>0</v>
      </c>
      <c r="C60" s="11" t="b">
        <v>0</v>
      </c>
      <c r="D60" s="11" t="b">
        <v>0</v>
      </c>
      <c r="E60" s="11" t="b">
        <v>0</v>
      </c>
      <c r="F60" s="11" t="b">
        <v>0</v>
      </c>
      <c r="G60" s="11" t="b">
        <v>0</v>
      </c>
      <c r="H60" s="11" t="b">
        <v>0</v>
      </c>
      <c r="I60" s="12" t="n">
        <f>COUNTIF(B60:H60,TRUE)/7</f>
        <v>0</v>
      </c>
    </row>
    <row r="61" ht="21" customHeight="1" outlineLevel="1">
      <c r="A61" s="9" t="inlineStr">
        <is>
          <t xml:space="preserve">Ayrton Senna</t>
        </is>
      </c>
      <c r="B61" s="11" t="b">
        <v>0</v>
      </c>
      <c r="C61" s="11" t="b">
        <v>0</v>
      </c>
      <c r="D61" s="11" t="b">
        <v>0</v>
      </c>
      <c r="E61" s="11" t="b">
        <v>0</v>
      </c>
      <c r="F61" s="11" t="b">
        <v>0</v>
      </c>
      <c r="G61" s="11" t="b">
        <v>0</v>
      </c>
      <c r="H61" s="11" t="b">
        <v>0</v>
      </c>
      <c r="I61" s="12" t="n">
        <f>COUNTIF(B61:H61,TRUE)/7</f>
        <v>0</v>
      </c>
    </row>
    <row r="62" ht="21" customHeight="1" outlineLevel="1">
      <c r="A62" s="9" t="inlineStr">
        <is>
          <t xml:space="preserve">Alain Prost</t>
        </is>
      </c>
      <c r="B62" s="11" t="b">
        <v>0</v>
      </c>
      <c r="C62" s="11" t="b">
        <v>0</v>
      </c>
      <c r="D62" s="11" t="b">
        <v>0</v>
      </c>
      <c r="E62" s="11" t="b">
        <v>0</v>
      </c>
      <c r="F62" s="11" t="b">
        <v>0</v>
      </c>
      <c r="G62" s="11" t="b">
        <v>0</v>
      </c>
      <c r="H62" s="11" t="b">
        <v>0</v>
      </c>
      <c r="I62" s="12" t="n">
        <f>COUNTIF(B62:H62,TRUE)/7</f>
        <v>0</v>
      </c>
    </row>
    <row r="63" ht="21" customHeight="1" outlineLevel="1">
      <c r="A63" s="9" t="inlineStr">
        <is>
          <t xml:space="preserve">Juan Pablo Montoya</t>
        </is>
      </c>
      <c r="B63" s="11" t="b">
        <v>0</v>
      </c>
      <c r="C63" s="11" t="b">
        <v>0</v>
      </c>
      <c r="D63" s="11" t="b">
        <v>0</v>
      </c>
      <c r="E63" s="11" t="b">
        <v>0</v>
      </c>
      <c r="F63" s="11" t="b">
        <v>0</v>
      </c>
      <c r="G63" s="11" t="b">
        <v>0</v>
      </c>
      <c r="H63" s="11" t="b">
        <v>0</v>
      </c>
      <c r="I63" s="12" t="n">
        <f>COUNTIF(B63:H63,TRUE)/7</f>
        <v>0</v>
      </c>
    </row>
    <row r="64" ht="21" customHeight="1" outlineLevel="1">
      <c r="A64" s="9" t="inlineStr">
        <is>
          <t xml:space="preserve">James Hunt</t>
        </is>
      </c>
      <c r="B64" s="11" t="b">
        <v>0</v>
      </c>
      <c r="C64" s="11" t="b">
        <v>0</v>
      </c>
      <c r="D64" s="11" t="b">
        <v>0</v>
      </c>
      <c r="E64" s="11" t="b">
        <v>0</v>
      </c>
      <c r="F64" s="11" t="b">
        <v>0</v>
      </c>
      <c r="G64" s="11" t="b">
        <v>0</v>
      </c>
      <c r="H64" s="11" t="b">
        <v>0</v>
      </c>
      <c r="I64" s="12" t="n">
        <f>COUNTIF(B64:H64,TRUE)/7</f>
        <v>0</v>
      </c>
    </row>
    <row r="65" ht="21" customHeight="1" outlineLevel="1">
      <c r="A65" s="9" t="inlineStr">
        <is>
          <t xml:space="preserve">Mika Häkkinen</t>
        </is>
      </c>
      <c r="B65" s="11" t="b">
        <v>0</v>
      </c>
      <c r="C65" s="11" t="b">
        <v>0</v>
      </c>
      <c r="D65" s="11" t="b">
        <v>0</v>
      </c>
      <c r="E65" s="11" t="b">
        <v>0</v>
      </c>
      <c r="F65" s="11" t="b">
        <v>0</v>
      </c>
      <c r="G65" s="11" t="b">
        <v>0</v>
      </c>
      <c r="H65" s="11" t="b">
        <v>0</v>
      </c>
      <c r="I65" s="12" t="n">
        <f>COUNTIF(B65:H65,TRUE)/7</f>
        <v>0</v>
      </c>
    </row>
    <row r="66" ht="21" customHeight="1" outlineLevel="1">
      <c r="A66" s="9" t="inlineStr">
        <is>
          <t xml:space="preserve">Emerson Fittipaldi</t>
        </is>
      </c>
      <c r="B66" s="11" t="b">
        <v>0</v>
      </c>
      <c r="C66" s="11" t="b">
        <v>0</v>
      </c>
      <c r="D66" s="11" t="b">
        <v>0</v>
      </c>
      <c r="E66" s="11" t="b">
        <v>0</v>
      </c>
      <c r="F66" s="11" t="b">
        <v>0</v>
      </c>
      <c r="G66" s="11" t="b">
        <v>0</v>
      </c>
      <c r="H66" s="11" t="b">
        <v>0</v>
      </c>
      <c r="I66" s="12" t="n">
        <f>COUNTIF(B66:H66,TRUE)/7</f>
        <v>0</v>
      </c>
    </row>
    <row r="67" ht="21" customHeight="1" outlineLevel="1">
      <c r="A67" s="9" t="inlineStr">
        <is>
          <t xml:space="preserve">Kimi Räikkönen</t>
        </is>
      </c>
      <c r="B67" s="11" t="b">
        <v>0</v>
      </c>
      <c r="C67" s="11" t="b">
        <v>0</v>
      </c>
      <c r="D67" s="11" t="b">
        <v>0</v>
      </c>
      <c r="E67" s="11" t="b">
        <v>0</v>
      </c>
      <c r="F67" s="11" t="b">
        <v>0</v>
      </c>
      <c r="G67" s="11" t="b">
        <v>0</v>
      </c>
      <c r="H67" s="11" t="b">
        <v>0</v>
      </c>
      <c r="I67" s="12" t="n">
        <f>COUNTIF(B67:H67,TRUE)/7</f>
        <v>0</v>
      </c>
    </row>
    <row r="68" ht="21" customHeight="1" outlineLevel="1">
      <c r="A68" s="9" t="inlineStr">
        <is>
          <t xml:space="preserve">David Coulthard</t>
        </is>
      </c>
      <c r="B68" s="11" t="b">
        <v>0</v>
      </c>
      <c r="C68" s="11" t="b">
        <v>0</v>
      </c>
      <c r="D68" s="11" t="b">
        <v>0</v>
      </c>
      <c r="E68" s="11" t="b">
        <v>0</v>
      </c>
      <c r="F68" s="11" t="b">
        <v>0</v>
      </c>
      <c r="G68" s="11" t="b">
        <v>0</v>
      </c>
      <c r="H68" s="11" t="b">
        <v>0</v>
      </c>
      <c r="I68" s="12" t="n">
        <f>COUNTIF(B68:H68,TRUE)/7</f>
        <v>0</v>
      </c>
    </row>
    <row r="69" ht="7" customHeight="1"/>
    <row r="70" ht="27" customHeight="1">
      <c r="A70" s="8" t="inlineStr">
        <is>
          <t xml:space="preserve">VINTAGE MCLAREN  ·  10 cartes</t>
        </is>
      </c>
      <c r="I70" s="12" t="n">
        <f>COUNTIF(B71:H80,TRUE)/70</f>
        <v>0</v>
      </c>
    </row>
    <row r="71" ht="21" customHeight="1" outlineLevel="1">
      <c r="A71" s="9" t="inlineStr">
        <is>
          <t xml:space="preserve">Oscar Piastri</t>
        </is>
      </c>
      <c r="B71" s="11" t="b">
        <v>0</v>
      </c>
      <c r="C71" s="11" t="b">
        <v>0</v>
      </c>
      <c r="D71" s="11" t="b">
        <v>0</v>
      </c>
      <c r="E71" s="11" t="b">
        <v>0</v>
      </c>
      <c r="F71" s="11" t="b">
        <v>0</v>
      </c>
      <c r="G71" s="11" t="b">
        <v>0</v>
      </c>
      <c r="H71" s="11" t="b">
        <v>0</v>
      </c>
      <c r="I71" s="12" t="n">
        <f>COUNTIF(B71:H71,TRUE)/7</f>
        <v>0</v>
      </c>
    </row>
    <row r="72" ht="21" customHeight="1" outlineLevel="1">
      <c r="A72" s="9" t="inlineStr">
        <is>
          <t xml:space="preserve">Lando Norris</t>
        </is>
      </c>
      <c r="B72" s="11" t="b">
        <v>0</v>
      </c>
      <c r="C72" s="11" t="b">
        <v>0</v>
      </c>
      <c r="D72" s="11" t="b">
        <v>0</v>
      </c>
      <c r="E72" s="11" t="b">
        <v>0</v>
      </c>
      <c r="F72" s="11" t="b">
        <v>0</v>
      </c>
      <c r="G72" s="11" t="b">
        <v>0</v>
      </c>
      <c r="H72" s="11" t="b">
        <v>0</v>
      </c>
      <c r="I72" s="12" t="n">
        <f>COUNTIF(B72:H72,TRUE)/7</f>
        <v>0</v>
      </c>
    </row>
    <row r="73" ht="21" customHeight="1" outlineLevel="1">
      <c r="A73" s="9" t="inlineStr">
        <is>
          <t xml:space="preserve">Lewis Hamilton</t>
        </is>
      </c>
      <c r="B73" s="11" t="b">
        <v>0</v>
      </c>
      <c r="C73" s="11" t="b">
        <v>0</v>
      </c>
      <c r="D73" s="11" t="b">
        <v>0</v>
      </c>
      <c r="E73" s="11" t="b">
        <v>0</v>
      </c>
      <c r="F73" s="11" t="b">
        <v>0</v>
      </c>
      <c r="G73" s="11" t="b">
        <v>0</v>
      </c>
      <c r="H73" s="11" t="b">
        <v>0</v>
      </c>
      <c r="I73" s="12" t="n">
        <f>COUNTIF(B73:H73,TRUE)/7</f>
        <v>0</v>
      </c>
    </row>
    <row r="74" ht="21" customHeight="1" outlineLevel="1">
      <c r="A74" s="9" t="inlineStr">
        <is>
          <t xml:space="preserve">Kimi Räikkönen</t>
        </is>
      </c>
      <c r="B74" s="11" t="b">
        <v>0</v>
      </c>
      <c r="C74" s="11" t="b">
        <v>0</v>
      </c>
      <c r="D74" s="11" t="b">
        <v>0</v>
      </c>
      <c r="E74" s="11" t="b">
        <v>0</v>
      </c>
      <c r="F74" s="11" t="b">
        <v>0</v>
      </c>
      <c r="G74" s="11" t="b">
        <v>0</v>
      </c>
      <c r="H74" s="11" t="b">
        <v>0</v>
      </c>
      <c r="I74" s="12" t="n">
        <f>COUNTIF(B74:H74,TRUE)/7</f>
        <v>0</v>
      </c>
    </row>
    <row r="75" ht="21" customHeight="1" outlineLevel="1">
      <c r="A75" s="9" t="inlineStr">
        <is>
          <t xml:space="preserve">David Coulthard</t>
        </is>
      </c>
      <c r="B75" s="11" t="b">
        <v>0</v>
      </c>
      <c r="C75" s="11" t="b">
        <v>0</v>
      </c>
      <c r="D75" s="11" t="b">
        <v>0</v>
      </c>
      <c r="E75" s="11" t="b">
        <v>0</v>
      </c>
      <c r="F75" s="11" t="b">
        <v>0</v>
      </c>
      <c r="G75" s="11" t="b">
        <v>0</v>
      </c>
      <c r="H75" s="11" t="b">
        <v>0</v>
      </c>
      <c r="I75" s="12" t="n">
        <f>COUNTIF(B75:H75,TRUE)/7</f>
        <v>0</v>
      </c>
    </row>
    <row r="76" ht="21" customHeight="1" outlineLevel="1">
      <c r="A76" s="9" t="inlineStr">
        <is>
          <t xml:space="preserve">Alain Prost</t>
        </is>
      </c>
      <c r="B76" s="11" t="b">
        <v>0</v>
      </c>
      <c r="C76" s="11" t="b">
        <v>0</v>
      </c>
      <c r="D76" s="11" t="b">
        <v>0</v>
      </c>
      <c r="E76" s="11" t="b">
        <v>0</v>
      </c>
      <c r="F76" s="11" t="b">
        <v>0</v>
      </c>
      <c r="G76" s="11" t="b">
        <v>0</v>
      </c>
      <c r="H76" s="11" t="b">
        <v>0</v>
      </c>
      <c r="I76" s="12" t="n">
        <f>COUNTIF(B76:H76,TRUE)/7</f>
        <v>0</v>
      </c>
    </row>
    <row r="77" ht="21" customHeight="1" outlineLevel="1">
      <c r="A77" s="9" t="inlineStr">
        <is>
          <t xml:space="preserve">Juan Pablo Montoya</t>
        </is>
      </c>
      <c r="B77" s="11" t="b">
        <v>0</v>
      </c>
      <c r="C77" s="11" t="b">
        <v>0</v>
      </c>
      <c r="D77" s="11" t="b">
        <v>0</v>
      </c>
      <c r="E77" s="11" t="b">
        <v>0</v>
      </c>
      <c r="F77" s="11" t="b">
        <v>0</v>
      </c>
      <c r="G77" s="11" t="b">
        <v>0</v>
      </c>
      <c r="H77" s="11" t="b">
        <v>0</v>
      </c>
      <c r="I77" s="12" t="n">
        <f>COUNTIF(B77:H77,TRUE)/7</f>
        <v>0</v>
      </c>
    </row>
    <row r="78" ht="21" customHeight="1" outlineLevel="1">
      <c r="A78" s="9" t="inlineStr">
        <is>
          <t xml:space="preserve">Mika Häkkinen</t>
        </is>
      </c>
      <c r="B78" s="11" t="b">
        <v>0</v>
      </c>
      <c r="C78" s="11" t="b">
        <v>0</v>
      </c>
      <c r="D78" s="11" t="b">
        <v>0</v>
      </c>
      <c r="E78" s="11" t="b">
        <v>0</v>
      </c>
      <c r="F78" s="11" t="b">
        <v>0</v>
      </c>
      <c r="G78" s="11" t="b">
        <v>0</v>
      </c>
      <c r="H78" s="11" t="b">
        <v>0</v>
      </c>
      <c r="I78" s="12" t="n">
        <f>COUNTIF(B78:H78,TRUE)/7</f>
        <v>0</v>
      </c>
    </row>
    <row r="79" ht="21" customHeight="1" outlineLevel="1">
      <c r="A79" s="9" t="inlineStr">
        <is>
          <t xml:space="preserve">Emerson Fittipaldi</t>
        </is>
      </c>
      <c r="B79" s="11" t="b">
        <v>0</v>
      </c>
      <c r="C79" s="11" t="b">
        <v>0</v>
      </c>
      <c r="D79" s="11" t="b">
        <v>0</v>
      </c>
      <c r="E79" s="11" t="b">
        <v>0</v>
      </c>
      <c r="F79" s="11" t="b">
        <v>0</v>
      </c>
      <c r="G79" s="11" t="b">
        <v>0</v>
      </c>
      <c r="H79" s="11" t="b">
        <v>0</v>
      </c>
      <c r="I79" s="12" t="n">
        <f>COUNTIF(B79:H79,TRUE)/7</f>
        <v>0</v>
      </c>
    </row>
    <row r="80" ht="21" customHeight="1" outlineLevel="1">
      <c r="A80" s="9" t="inlineStr">
        <is>
          <t xml:space="preserve">Ayrton Senna</t>
        </is>
      </c>
      <c r="B80" s="11" t="b">
        <v>0</v>
      </c>
      <c r="C80" s="11" t="b">
        <v>0</v>
      </c>
      <c r="D80" s="11" t="b">
        <v>0</v>
      </c>
      <c r="E80" s="11" t="b">
        <v>0</v>
      </c>
      <c r="F80" s="11" t="b">
        <v>0</v>
      </c>
      <c r="G80" s="11" t="b">
        <v>0</v>
      </c>
      <c r="H80" s="11" t="b">
        <v>0</v>
      </c>
      <c r="I80" s="12" t="n">
        <f>COUNTIF(B80:H80,TRUE)/7</f>
        <v>0</v>
      </c>
    </row>
    <row r="81" ht="7" customHeight="1"/>
    <row r="82" ht="27" customHeight="1">
      <c r="A82" s="8" t="inlineStr">
        <is>
          <t xml:space="preserve">INDY HERITAGE  ·  3 cartes</t>
        </is>
      </c>
      <c r="I82" s="12" t="n">
        <f>COUNTIF(B83:H85,TRUE)/21</f>
        <v>0</v>
      </c>
    </row>
    <row r="83" ht="21" customHeight="1" outlineLevel="1">
      <c r="A83" s="9" t="inlineStr">
        <is>
          <t xml:space="preserve">Pato O’Ward</t>
        </is>
      </c>
      <c r="B83" s="11" t="b">
        <v>0</v>
      </c>
      <c r="C83" s="11" t="b">
        <v>0</v>
      </c>
      <c r="D83" s="11" t="b">
        <v>0</v>
      </c>
      <c r="E83" s="11" t="b">
        <v>0</v>
      </c>
      <c r="F83" s="11" t="b">
        <v>0</v>
      </c>
      <c r="G83" s="11" t="b">
        <v>0</v>
      </c>
      <c r="H83" s="11" t="b">
        <v>0</v>
      </c>
      <c r="I83" s="12" t="n">
        <f>COUNTIF(B83:H83,TRUE)/7</f>
        <v>0</v>
      </c>
    </row>
    <row r="84" ht="21" customHeight="1" outlineLevel="1">
      <c r="A84" s="9" t="inlineStr">
        <is>
          <t xml:space="preserve">Juan Pablo Montoya</t>
        </is>
      </c>
      <c r="B84" s="11" t="b">
        <v>0</v>
      </c>
      <c r="C84" s="11" t="b">
        <v>0</v>
      </c>
      <c r="D84" s="11" t="b">
        <v>0</v>
      </c>
      <c r="E84" s="11" t="b">
        <v>0</v>
      </c>
      <c r="F84" s="11" t="b">
        <v>0</v>
      </c>
      <c r="G84" s="11" t="b">
        <v>0</v>
      </c>
      <c r="H84" s="11" t="b">
        <v>0</v>
      </c>
      <c r="I84" s="12" t="n">
        <f>COUNTIF(B84:H84,TRUE)/7</f>
        <v>0</v>
      </c>
    </row>
    <row r="85" ht="21" customHeight="1" outlineLevel="1">
      <c r="A85" s="9" t="inlineStr">
        <is>
          <t xml:space="preserve">Tony Kanaan</t>
        </is>
      </c>
      <c r="B85" s="11" t="b">
        <v>0</v>
      </c>
      <c r="C85" s="11" t="b">
        <v>0</v>
      </c>
      <c r="D85" s="11" t="b">
        <v>0</v>
      </c>
      <c r="E85" s="11" t="b">
        <v>0</v>
      </c>
      <c r="F85" s="11" t="b">
        <v>0</v>
      </c>
      <c r="G85" s="11" t="b">
        <v>0</v>
      </c>
      <c r="H85" s="11" t="b">
        <v>0</v>
      </c>
      <c r="I85" s="12" t="n">
        <f>COUNTIF(B85:H85,TRUE)/7</f>
        <v>0</v>
      </c>
    </row>
    <row r="86" ht="7" customHeight="1"/>
  </sheetData>
  <mergeCells count="12">
    <mergeCell ref="A1:I1"/>
    <mergeCell ref="A2:I2"/>
    <mergeCell ref="A3:I3"/>
    <mergeCell ref="A5:H5"/>
    <mergeCell ref="A12:H12"/>
    <mergeCell ref="A22:H22"/>
    <mergeCell ref="A25:H25"/>
    <mergeCell ref="A39:H39"/>
    <mergeCell ref="A53:H53"/>
    <mergeCell ref="A58:H58"/>
    <mergeCell ref="A70:H70"/>
    <mergeCell ref="A82:H82"/>
  </mergeCells>
  <dataValidations count="64">
    <dataValidation sqref="B6 C6 D6 E6 F6 G6 H6"/>
    <dataValidation sqref="B7 C7 D7 E7 F7 G7 H7"/>
    <dataValidation sqref="B8 C8 D8 E8 F8 G8 H8"/>
    <dataValidation sqref="B9 C9 D9 E9 F9 G9 H9"/>
    <dataValidation sqref="B10 C10 D10 E10 F10 G10 H10"/>
    <dataValidation sqref="B13 C13 D13 E13 F13 G13 H13"/>
    <dataValidation sqref="B14 C14 D14 E14 F14 G14 H14"/>
    <dataValidation sqref="B15 C15 D15 E15 F15 G15 H15"/>
    <dataValidation sqref="B16 C16 D16 E16 F16 G16 H16"/>
    <dataValidation sqref="B17 C17 D17 E17 F17 G17 H17"/>
    <dataValidation sqref="B18 C18 D18 E18 F18 G18 H18"/>
    <dataValidation sqref="B19 C19 D19 E19 F19 G19 H19"/>
    <dataValidation sqref="B20 C20 D20 E20 F20 G20 H20"/>
    <dataValidation sqref="B23 C23 D23 E23 F23 G23 H23"/>
    <dataValidation sqref="B26 C26 D26 E26 F26 G26 H26"/>
    <dataValidation sqref="B27 C27 D27 E27 F27 G27 H27"/>
    <dataValidation sqref="B28 C28 D28 E28 F28 G28 H28"/>
    <dataValidation sqref="B29 C29 D29 E29 F29 G29 H29"/>
    <dataValidation sqref="B30 C30 D30 E30 F30 G30 H30"/>
    <dataValidation sqref="B31 C31 D31 E31 F31 G31 H31"/>
    <dataValidation sqref="B32 C32 D32 E32 F32 G32 H32"/>
    <dataValidation sqref="B33 C33 D33 E33 F33 G33 H33"/>
    <dataValidation sqref="B34 C34 D34 E34 F34 G34 H34"/>
    <dataValidation sqref="B35 C35 D35 E35 F35 G35 H35"/>
    <dataValidation sqref="B36 C36 D36 E36 F36 G36 H36"/>
    <dataValidation sqref="B37 C37 D37 E37 F37 G37 H37"/>
    <dataValidation sqref="B40 C40 D40 E40 F40 G40 H40"/>
    <dataValidation sqref="B41 C41 D41 E41 F41 G41 H41"/>
    <dataValidation sqref="B42 C42 D42 E42 F42 G42 H42"/>
    <dataValidation sqref="B43 C43 D43 E43 F43 G43 H43"/>
    <dataValidation sqref="B44 C44 D44 E44 F44 G44 H44"/>
    <dataValidation sqref="B45 C45 D45 E45 F45 G45 H45"/>
    <dataValidation sqref="B46 C46 D46 E46 F46 G46 H46"/>
    <dataValidation sqref="B47 C47 D47 E47 F47 G47 H47"/>
    <dataValidation sqref="B48 C48 D48 E48 F48 G48 H48"/>
    <dataValidation sqref="B49 C49 D49 E49 F49 G49 H49"/>
    <dataValidation sqref="B50 C50 D50 E50 F50 G50 H50"/>
    <dataValidation sqref="B51 C51 D51 E51 F51 G51 H51"/>
    <dataValidation sqref="B54 C54 D54 E54 F54 G54 H54"/>
    <dataValidation sqref="B55 C55 D55 E55 F55 G55 H55"/>
    <dataValidation sqref="B56 C56 D56 E56 F56 G56 H56"/>
    <dataValidation sqref="B59 C59 D59 E59 F59 G59 H59"/>
    <dataValidation sqref="B60 C60 D60 E60 F60 G60 H60"/>
    <dataValidation sqref="B61 C61 D61 E61 F61 G61 H61"/>
    <dataValidation sqref="B62 C62 D62 E62 F62 G62 H62"/>
    <dataValidation sqref="B63 C63 D63 E63 F63 G63 H63"/>
    <dataValidation sqref="B64 C64 D64 E64 F64 G64 H64"/>
    <dataValidation sqref="B65 C65 D65 E65 F65 G65 H65"/>
    <dataValidation sqref="B66 C66 D66 E66 F66 G66 H66"/>
    <dataValidation sqref="B67 C67 D67 E67 F67 G67 H67"/>
    <dataValidation sqref="B68 C68 D68 E68 F68 G68 H68"/>
    <dataValidation sqref="B71 C71 D71 E71 F71 G71 H71"/>
    <dataValidation sqref="B72 C72 D72 E72 F72 G72 H72"/>
    <dataValidation sqref="B73 C73 D73 E73 F73 G73 H73"/>
    <dataValidation sqref="B74 C74 D74 E74 F74 G74 H74"/>
    <dataValidation sqref="B75 C75 D75 E75 F75 G75 H75"/>
    <dataValidation sqref="B76 C76 D76 E76 F76 G76 H76"/>
    <dataValidation sqref="B77 C77 D77 E77 F77 G77 H77"/>
    <dataValidation sqref="B78 C78 D78 E78 F78 G78 H78"/>
    <dataValidation sqref="B79 C79 D79 E79 F79 G79 H79"/>
    <dataValidation sqref="B80 C80 D80 E80 F80 G80 H80"/>
    <dataValidation sqref="B83 C83 D83 E83 F83 G83 H83"/>
    <dataValidation sqref="B84 C84 D84 E84 F84 G84 H84"/>
    <dataValidation sqref="B85 C85 D85 E85 F85 G85 H85"/>
  </dataValidations>
  <pageMargins left="0.35" right="0.35" top="0.5" bottom="0.5" header="0.2" footer="0.2"/>
</worksheet>
</file>

<file path=xl/worksheets/sheet3.xml><?xml version="1.0" encoding="utf-8"?>
<worksheet xmlns="http://schemas.openxmlformats.org/spreadsheetml/2006/main">
  <sheetPr>
    <outlinePr summaryBelow="0" summaryRight="1"/>
  </sheetPr>
  <sheetViews>
    <sheetView workbookViewId="0" showGridLines="0" showOutlineSymbols="1">
      <pane xSplit="1" ySplit="4" topLeftCell="B5" activePane="bottomRight" state="frozen"/>
    </sheetView>
  </sheetViews>
  <sheetFormatPr defaultRowHeight="15" outlineLevelRow="1"/>
  <cols>
    <col min="1" max="1" width="36" customWidth="1"/>
    <col min="2" max="2" width="11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4" customWidth="1"/>
  </cols>
  <sheetData>
    <row r="1" ht="36" customHeight="1">
      <c r="A1" s="1" t="inlineStr">
        <is>
          <t xml:space="preserve">Topps McLaren Racing 2025 — Inserts</t>
        </is>
      </c>
    </row>
    <row r="2" ht="23" customHeight="1">
      <c r="A2" s="2" t="inlineStr">
        <is>
          <t xml:space="preserve">Suivi de collection — checklist complète</t>
        </is>
      </c>
    </row>
    <row r="3" ht="24" customHeight="1">
      <c r="A3" s="13" t="inlineStr">
        <is>
          <t xml:space="preserve">Cochez les cartes possédées. Utilisez les boutons − / + à gauche pour replier ou déplier chaque subset.</t>
        </is>
      </c>
    </row>
    <row r="4" ht="38" customHeight="1">
      <c r="A4" s="7" t="inlineStr">
        <is>
          <t xml:space="preserve">Carte</t>
        </is>
      </c>
      <c r="B4" s="7" t="inlineStr">
        <is>
          <t xml:space="preserve">Standard</t>
        </is>
      </c>
      <c r="C4" s="16" t="inlineStr">
        <is>
          <t xml:space="preserve">Blue /99</t>
        </is>
      </c>
      <c r="D4" s="17" t="inlineStr">
        <is>
          <t xml:space="preserve">Purple /50</t>
        </is>
      </c>
      <c r="E4" s="18" t="inlineStr">
        <is>
          <t xml:space="preserve">Orange /25</t>
        </is>
      </c>
      <c r="F4" s="19" t="inlineStr">
        <is>
          <t xml:space="preserve">Black /10</t>
        </is>
      </c>
      <c r="G4" s="20" t="inlineStr">
        <is>
          <t xml:space="preserve">Red /5</t>
        </is>
      </c>
      <c r="H4" s="21" t="inlineStr">
        <is>
          <t xml:space="preserve">Gold /1</t>
        </is>
      </c>
      <c r="I4" s="7" t="inlineStr">
        <is>
          <t xml:space="preserve">Progression</t>
        </is>
      </c>
    </row>
    <row r="5" ht="27" customHeight="1">
      <c r="A5" s="8" t="inlineStr">
        <is>
          <t xml:space="preserve">MCLAREN SHADOW F1® SIM RACING TEAM  ·  3 cartes</t>
        </is>
      </c>
      <c r="I5" s="12" t="n">
        <f>COUNTIF(B6:H8,TRUE)/21</f>
        <v>0</v>
      </c>
    </row>
    <row r="6" ht="21" customHeight="1" outlineLevel="1">
      <c r="A6" s="9" t="inlineStr">
        <is>
          <t xml:space="preserve">Wilson Hughes</t>
        </is>
      </c>
      <c r="B6" s="11" t="b">
        <v>0</v>
      </c>
      <c r="C6" s="11" t="b">
        <v>0</v>
      </c>
      <c r="D6" s="11" t="b">
        <v>0</v>
      </c>
      <c r="E6" s="11" t="b">
        <v>0</v>
      </c>
      <c r="F6" s="11" t="b">
        <v>0</v>
      </c>
      <c r="G6" s="11" t="b">
        <v>0</v>
      </c>
      <c r="H6" s="11" t="b">
        <v>0</v>
      </c>
      <c r="I6" s="12" t="n">
        <f>COUNTIF(B6:H6,TRUE)/7</f>
        <v>0</v>
      </c>
    </row>
    <row r="7" ht="21" customHeight="1" outlineLevel="1">
      <c r="A7" s="9" t="inlineStr">
        <is>
          <t xml:space="preserve">Alfie Butcher</t>
        </is>
      </c>
      <c r="B7" s="11" t="b">
        <v>0</v>
      </c>
      <c r="C7" s="11" t="b">
        <v>0</v>
      </c>
      <c r="D7" s="11" t="b">
        <v>0</v>
      </c>
      <c r="E7" s="11" t="b">
        <v>0</v>
      </c>
      <c r="F7" s="11" t="b">
        <v>0</v>
      </c>
      <c r="G7" s="11" t="b">
        <v>0</v>
      </c>
      <c r="H7" s="11" t="b">
        <v>0</v>
      </c>
      <c r="I7" s="12" t="n">
        <f>COUNTIF(B7:H7,TRUE)/7</f>
        <v>0</v>
      </c>
    </row>
    <row r="8" ht="21" customHeight="1" outlineLevel="1">
      <c r="A8" s="9" t="inlineStr">
        <is>
          <t xml:space="preserve">Jake Benham</t>
        </is>
      </c>
      <c r="B8" s="11" t="b">
        <v>0</v>
      </c>
      <c r="C8" s="11" t="b">
        <v>0</v>
      </c>
      <c r="D8" s="11" t="b">
        <v>0</v>
      </c>
      <c r="E8" s="11" t="b">
        <v>0</v>
      </c>
      <c r="F8" s="11" t="b">
        <v>0</v>
      </c>
      <c r="G8" s="11" t="b">
        <v>0</v>
      </c>
      <c r="H8" s="11" t="b">
        <v>0</v>
      </c>
      <c r="I8" s="12" t="n">
        <f>COUNTIF(B8:H8,TRUE)/7</f>
        <v>0</v>
      </c>
    </row>
    <row r="9" ht="7" customHeight="1"/>
  </sheetData>
  <mergeCells count="4">
    <mergeCell ref="A1:I1"/>
    <mergeCell ref="A2:I2"/>
    <mergeCell ref="A3:I3"/>
    <mergeCell ref="A5:H5"/>
  </mergeCells>
  <dataValidations count="3">
    <dataValidation sqref="B6 C6 D6 E6 F6 G6 H6"/>
    <dataValidation sqref="B7 C7 D7 E7 F7 G7 H7"/>
    <dataValidation sqref="B8 C8 D8 E8 F8 G8 H8"/>
  </dataValidations>
  <pageMargins left="0.35" right="0.35" top="0.5" bottom="0.5" header="0.2" footer="0.2"/>
</worksheet>
</file>

<file path=xl/worksheets/sheet4.xml><?xml version="1.0" encoding="utf-8"?>
<worksheet xmlns="http://schemas.openxmlformats.org/spreadsheetml/2006/main">
  <sheetPr>
    <outlinePr summaryBelow="0" summaryRight="1"/>
  </sheetPr>
  <sheetViews>
    <sheetView workbookViewId="0" showGridLines="0" showOutlineSymbols="1">
      <pane xSplit="1" ySplit="4" topLeftCell="B5" activePane="bottomRight" state="frozen"/>
    </sheetView>
  </sheetViews>
  <sheetFormatPr defaultRowHeight="15" outlineLevelRow="1"/>
  <cols>
    <col min="1" max="1" width="36" customWidth="1"/>
    <col min="2" max="2" width="11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4" customWidth="1"/>
  </cols>
  <sheetData>
    <row r="1" ht="36" customHeight="1">
      <c r="A1" s="1" t="inlineStr">
        <is>
          <t xml:space="preserve">Topps McLaren Racing 2025 — Reliques</t>
        </is>
      </c>
    </row>
    <row r="2" ht="23" customHeight="1">
      <c r="A2" s="2" t="inlineStr">
        <is>
          <t xml:space="preserve">Suivi de collection — checklist complète</t>
        </is>
      </c>
    </row>
    <row r="3" ht="24" customHeight="1">
      <c r="A3" s="13" t="inlineStr">
        <is>
          <t xml:space="preserve">Cochez les cartes possédées. Utilisez les boutons − / + à gauche pour replier ou déplier chaque subset.</t>
        </is>
      </c>
    </row>
    <row r="4" ht="38" customHeight="1">
      <c r="A4" s="7" t="inlineStr">
        <is>
          <t xml:space="preserve">Carte</t>
        </is>
      </c>
      <c r="B4" s="7" t="inlineStr">
        <is>
          <t xml:space="preserve">Standard</t>
        </is>
      </c>
      <c r="C4" s="16" t="inlineStr">
        <is>
          <t xml:space="preserve">Blue /99</t>
        </is>
      </c>
      <c r="D4" s="17" t="inlineStr">
        <is>
          <t xml:space="preserve">Purple /50</t>
        </is>
      </c>
      <c r="E4" s="18" t="inlineStr">
        <is>
          <t xml:space="preserve">Orange /25</t>
        </is>
      </c>
      <c r="F4" s="19" t="inlineStr">
        <is>
          <t xml:space="preserve">Black /10</t>
        </is>
      </c>
      <c r="G4" s="20" t="inlineStr">
        <is>
          <t xml:space="preserve">Red /5</t>
        </is>
      </c>
      <c r="H4" s="21" t="inlineStr">
        <is>
          <t xml:space="preserve">Gold /1</t>
        </is>
      </c>
      <c r="I4" s="7" t="inlineStr">
        <is>
          <t xml:space="preserve">Progression</t>
        </is>
      </c>
    </row>
    <row r="5" ht="27" customHeight="1">
      <c r="A5" s="8" t="inlineStr">
        <is>
          <t xml:space="preserve">RACE WORN  ·  5 cartes</t>
        </is>
      </c>
      <c r="I5" s="12" t="n">
        <f>COUNTIF(B6:H10,TRUE)/35</f>
        <v>0</v>
      </c>
    </row>
    <row r="6" ht="21" customHeight="1" outlineLevel="1">
      <c r="A6" s="9" t="inlineStr">
        <is>
          <t xml:space="preserve">Lando Norris</t>
        </is>
      </c>
      <c r="B6" s="11" t="b">
        <v>0</v>
      </c>
      <c r="C6" s="11" t="b">
        <v>0</v>
      </c>
      <c r="D6" s="11" t="b">
        <v>0</v>
      </c>
      <c r="E6" s="11" t="b">
        <v>0</v>
      </c>
      <c r="F6" s="11" t="b">
        <v>0</v>
      </c>
      <c r="G6" s="11" t="b">
        <v>0</v>
      </c>
      <c r="H6" s="11" t="b">
        <v>0</v>
      </c>
      <c r="I6" s="12" t="n">
        <f>COUNTIF(B6:H6,TRUE)/7</f>
        <v>0</v>
      </c>
    </row>
    <row r="7" ht="21" customHeight="1" outlineLevel="1">
      <c r="A7" s="9" t="inlineStr">
        <is>
          <t xml:space="preserve">Oscar Piastri</t>
        </is>
      </c>
      <c r="B7" s="11" t="b">
        <v>0</v>
      </c>
      <c r="C7" s="11" t="b">
        <v>0</v>
      </c>
      <c r="D7" s="11" t="b">
        <v>0</v>
      </c>
      <c r="E7" s="11" t="b">
        <v>0</v>
      </c>
      <c r="F7" s="11" t="b">
        <v>0</v>
      </c>
      <c r="G7" s="11" t="b">
        <v>0</v>
      </c>
      <c r="H7" s="11" t="b">
        <v>0</v>
      </c>
      <c r="I7" s="12" t="n">
        <f>COUNTIF(B7:H7,TRUE)/7</f>
        <v>0</v>
      </c>
    </row>
    <row r="8" ht="21" customHeight="1" outlineLevel="1">
      <c r="A8" s="9" t="inlineStr">
        <is>
          <t xml:space="preserve">Juan Pablo Montoya</t>
        </is>
      </c>
      <c r="B8" s="11" t="b">
        <v>0</v>
      </c>
      <c r="C8" s="11" t="b">
        <v>0</v>
      </c>
      <c r="D8" s="11" t="b">
        <v>0</v>
      </c>
      <c r="E8" s="11" t="b">
        <v>0</v>
      </c>
      <c r="F8" s="11" t="b">
        <v>0</v>
      </c>
      <c r="G8" s="11" t="b">
        <v>0</v>
      </c>
      <c r="H8" s="11" t="b">
        <v>0</v>
      </c>
      <c r="I8" s="12" t="n">
        <f>COUNTIF(B8:H8,TRUE)/7</f>
        <v>0</v>
      </c>
    </row>
    <row r="9" ht="21" customHeight="1" outlineLevel="1">
      <c r="A9" s="9" t="inlineStr">
        <is>
          <t xml:space="preserve">Mika Häkkinen</t>
        </is>
      </c>
      <c r="B9" s="11" t="b">
        <v>0</v>
      </c>
      <c r="C9" s="11" t="b">
        <v>0</v>
      </c>
      <c r="D9" s="11" t="b">
        <v>0</v>
      </c>
      <c r="E9" s="11" t="b">
        <v>0</v>
      </c>
      <c r="F9" s="11" t="b">
        <v>0</v>
      </c>
      <c r="G9" s="11" t="b">
        <v>0</v>
      </c>
      <c r="H9" s="11" t="b">
        <v>0</v>
      </c>
      <c r="I9" s="12" t="n">
        <f>COUNTIF(B9:H9,TRUE)/7</f>
        <v>0</v>
      </c>
    </row>
    <row r="10" ht="21" customHeight="1" outlineLevel="1">
      <c r="A10" s="9" t="inlineStr">
        <is>
          <t xml:space="preserve">David Coulthard</t>
        </is>
      </c>
      <c r="B10" s="11" t="b">
        <v>0</v>
      </c>
      <c r="C10" s="11" t="b">
        <v>0</v>
      </c>
      <c r="D10" s="11" t="b">
        <v>0</v>
      </c>
      <c r="E10" s="11" t="b">
        <v>0</v>
      </c>
      <c r="F10" s="11" t="b">
        <v>0</v>
      </c>
      <c r="G10" s="11" t="b">
        <v>0</v>
      </c>
      <c r="H10" s="11" t="b">
        <v>0</v>
      </c>
      <c r="I10" s="12" t="n">
        <f>COUNTIF(B10:H10,TRUE)/7</f>
        <v>0</v>
      </c>
    </row>
    <row r="11" ht="7" customHeight="1"/>
    <row r="12" ht="27" customHeight="1">
      <c r="A12" s="8" t="inlineStr">
        <is>
          <t xml:space="preserve">TRACK USED  ·  5 cartes</t>
        </is>
      </c>
      <c r="I12" s="12" t="n">
        <f>COUNTIF(B13:H17,TRUE)/35</f>
        <v>0</v>
      </c>
    </row>
    <row r="13" ht="21" customHeight="1" outlineLevel="1">
      <c r="A13" s="9" t="inlineStr">
        <is>
          <t xml:space="preserve">Lando Norris</t>
        </is>
      </c>
      <c r="B13" s="11" t="b">
        <v>0</v>
      </c>
      <c r="C13" s="11" t="b">
        <v>0</v>
      </c>
      <c r="D13" s="11" t="b">
        <v>0</v>
      </c>
      <c r="E13" s="11" t="b">
        <v>0</v>
      </c>
      <c r="F13" s="11" t="b">
        <v>0</v>
      </c>
      <c r="G13" s="11" t="b">
        <v>0</v>
      </c>
      <c r="H13" s="11" t="b">
        <v>0</v>
      </c>
      <c r="I13" s="12" t="n">
        <f>COUNTIF(B13:H13,TRUE)/7</f>
        <v>0</v>
      </c>
    </row>
    <row r="14" ht="21" customHeight="1" outlineLevel="1">
      <c r="A14" s="9" t="inlineStr">
        <is>
          <t xml:space="preserve">Oscar Piastri</t>
        </is>
      </c>
      <c r="B14" s="11" t="b">
        <v>0</v>
      </c>
      <c r="C14" s="11" t="b">
        <v>0</v>
      </c>
      <c r="D14" s="11" t="b">
        <v>0</v>
      </c>
      <c r="E14" s="11" t="b">
        <v>0</v>
      </c>
      <c r="F14" s="11" t="b">
        <v>0</v>
      </c>
      <c r="G14" s="11" t="b">
        <v>0</v>
      </c>
      <c r="H14" s="11" t="b">
        <v>0</v>
      </c>
      <c r="I14" s="12" t="n">
        <f>COUNTIF(B14:H14,TRUE)/7</f>
        <v>0</v>
      </c>
    </row>
    <row r="15" ht="21" customHeight="1" outlineLevel="1">
      <c r="A15" s="9" t="inlineStr">
        <is>
          <t xml:space="preserve">Mika Häkkinen</t>
        </is>
      </c>
      <c r="B15" s="11" t="b">
        <v>0</v>
      </c>
      <c r="C15" s="11" t="b">
        <v>0</v>
      </c>
      <c r="D15" s="11" t="b">
        <v>0</v>
      </c>
      <c r="E15" s="11" t="b">
        <v>0</v>
      </c>
      <c r="F15" s="11" t="b">
        <v>0</v>
      </c>
      <c r="G15" s="11" t="b">
        <v>0</v>
      </c>
      <c r="H15" s="11" t="b">
        <v>0</v>
      </c>
      <c r="I15" s="12" t="n">
        <f>COUNTIF(B15:H15,TRUE)/7</f>
        <v>0</v>
      </c>
    </row>
    <row r="16" ht="21" customHeight="1" outlineLevel="1">
      <c r="A16" s="9" t="inlineStr">
        <is>
          <t xml:space="preserve">Zak Brown</t>
        </is>
      </c>
      <c r="B16" s="11" t="b">
        <v>0</v>
      </c>
      <c r="C16" s="11" t="b">
        <v>0</v>
      </c>
      <c r="D16" s="11" t="b">
        <v>0</v>
      </c>
      <c r="E16" s="11" t="b">
        <v>0</v>
      </c>
      <c r="F16" s="11" t="b">
        <v>0</v>
      </c>
      <c r="G16" s="11" t="b">
        <v>0</v>
      </c>
      <c r="H16" s="11" t="b">
        <v>0</v>
      </c>
      <c r="I16" s="12" t="n">
        <f>COUNTIF(B16:H16,TRUE)/7</f>
        <v>0</v>
      </c>
    </row>
    <row r="17" ht="21" customHeight="1" outlineLevel="1">
      <c r="A17" s="9" t="inlineStr">
        <is>
          <t xml:space="preserve">Andrea Stella</t>
        </is>
      </c>
      <c r="B17" s="11" t="b">
        <v>0</v>
      </c>
      <c r="C17" s="11" t="b">
        <v>0</v>
      </c>
      <c r="D17" s="11" t="b">
        <v>0</v>
      </c>
      <c r="E17" s="11" t="b">
        <v>0</v>
      </c>
      <c r="F17" s="11" t="b">
        <v>0</v>
      </c>
      <c r="G17" s="11" t="b">
        <v>0</v>
      </c>
      <c r="H17" s="11" t="b">
        <v>0</v>
      </c>
      <c r="I17" s="12" t="n">
        <f>COUNTIF(B17:H17,TRUE)/7</f>
        <v>0</v>
      </c>
    </row>
    <row r="18" ht="7" customHeight="1"/>
  </sheetData>
  <mergeCells count="5">
    <mergeCell ref="A1:I1"/>
    <mergeCell ref="A2:I2"/>
    <mergeCell ref="A3:I3"/>
    <mergeCell ref="A5:H5"/>
    <mergeCell ref="A12:H12"/>
  </mergeCells>
  <dataValidations count="10">
    <dataValidation sqref="B6 C6 D6 E6 F6 G6 H6"/>
    <dataValidation sqref="B7 C7 D7 E7 F7 G7 H7"/>
    <dataValidation sqref="B8 C8 D8 E8 F8 G8 H8"/>
    <dataValidation sqref="B9 C9 D9 E9 F9 G9 H9"/>
    <dataValidation sqref="B10 C10 D10 E10 F10 G10 H10"/>
    <dataValidation sqref="B13 C13 D13 E13 F13 G13 H13"/>
    <dataValidation sqref="B14 C14 D14 E14 F14 G14 H14"/>
    <dataValidation sqref="B15 C15 D15 E15 F15 G15 H15"/>
    <dataValidation sqref="B16 C16 D16 E16 F16 G16 H16"/>
    <dataValidation sqref="B17 C17 D17 E17 F17 G17 H17"/>
  </dataValidations>
  <pageMargins left="0.35" right="0.35" top="0.5" bottom="0.5" header="0.2" footer="0.2"/>
</worksheet>
</file>

<file path=xl/worksheets/sheet5.xml><?xml version="1.0" encoding="utf-8"?>
<worksheet xmlns="http://schemas.openxmlformats.org/spreadsheetml/2006/main">
  <sheetPr>
    <outlinePr summaryBelow="0" summaryRight="1"/>
  </sheetPr>
  <sheetViews>
    <sheetView workbookViewId="0" showGridLines="0" showOutlineSymbols="1">
      <pane xSplit="1" ySplit="4" topLeftCell="B5" activePane="bottomRight" state="frozen"/>
    </sheetView>
  </sheetViews>
  <sheetFormatPr defaultRowHeight="15" outlineLevelRow="1"/>
  <cols>
    <col min="1" max="1" width="36" customWidth="1"/>
    <col min="2" max="2" width="11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4" customWidth="1"/>
  </cols>
  <sheetData>
    <row r="1" ht="36" customHeight="1">
      <c r="A1" s="1" t="inlineStr">
        <is>
          <t xml:space="preserve">Topps McLaren Racing 2025 — Autographes</t>
        </is>
      </c>
    </row>
    <row r="2" ht="23" customHeight="1">
      <c r="A2" s="2" t="inlineStr">
        <is>
          <t xml:space="preserve">Suivi de collection — checklist complète</t>
        </is>
      </c>
    </row>
    <row r="3" ht="24" customHeight="1">
      <c r="A3" s="13" t="inlineStr">
        <is>
          <t xml:space="preserve">Cochez les cartes possédées. Utilisez les boutons − / + à gauche pour replier ou déplier chaque subset.</t>
        </is>
      </c>
    </row>
    <row r="4" ht="38" customHeight="1">
      <c r="A4" s="7" t="inlineStr">
        <is>
          <t xml:space="preserve">Carte</t>
        </is>
      </c>
      <c r="B4" s="7" t="inlineStr">
        <is>
          <t xml:space="preserve">Standard</t>
        </is>
      </c>
      <c r="C4" s="16" t="inlineStr">
        <is>
          <t xml:space="preserve">Blue /99</t>
        </is>
      </c>
      <c r="D4" s="17" t="inlineStr">
        <is>
          <t xml:space="preserve">Purple /50</t>
        </is>
      </c>
      <c r="E4" s="18" t="inlineStr">
        <is>
          <t xml:space="preserve">Orange /25</t>
        </is>
      </c>
      <c r="F4" s="19" t="inlineStr">
        <is>
          <t xml:space="preserve">Black /10</t>
        </is>
      </c>
      <c r="G4" s="20" t="inlineStr">
        <is>
          <t xml:space="preserve">Red /5</t>
        </is>
      </c>
      <c r="H4" s="21" t="inlineStr">
        <is>
          <t xml:space="preserve">Gold /1</t>
        </is>
      </c>
      <c r="I4" s="7" t="inlineStr">
        <is>
          <t xml:space="preserve">Progression</t>
        </is>
      </c>
    </row>
    <row r="5" ht="27" customHeight="1">
      <c r="A5" s="8" t="inlineStr">
        <is>
          <t xml:space="preserve">MCLAREN FORMULA 1® TEAM  ·  2 cartes</t>
        </is>
      </c>
      <c r="I5" s="12" t="n">
        <f>COUNTIF(B6:H7,TRUE)/14</f>
        <v>0</v>
      </c>
    </row>
    <row r="6" ht="21" customHeight="1" outlineLevel="1">
      <c r="A6" s="9" t="inlineStr">
        <is>
          <t xml:space="preserve">Oscar Piastri</t>
        </is>
      </c>
      <c r="B6" s="11" t="b">
        <v>0</v>
      </c>
      <c r="C6" s="11" t="b">
        <v>0</v>
      </c>
      <c r="D6" s="11" t="b">
        <v>0</v>
      </c>
      <c r="E6" s="11" t="b">
        <v>0</v>
      </c>
      <c r="F6" s="11" t="b">
        <v>0</v>
      </c>
      <c r="G6" s="11" t="b">
        <v>0</v>
      </c>
      <c r="H6" s="11" t="b">
        <v>0</v>
      </c>
      <c r="I6" s="12" t="n">
        <f>COUNTIF(B6:H6,TRUE)/7</f>
        <v>0</v>
      </c>
    </row>
    <row r="7" ht="21" customHeight="1" outlineLevel="1">
      <c r="A7" s="9" t="inlineStr">
        <is>
          <t xml:space="preserve">Lando Norris</t>
        </is>
      </c>
      <c r="B7" s="11" t="b">
        <v>0</v>
      </c>
      <c r="C7" s="11" t="b">
        <v>0</v>
      </c>
      <c r="D7" s="11" t="b">
        <v>0</v>
      </c>
      <c r="E7" s="11" t="b">
        <v>0</v>
      </c>
      <c r="F7" s="11" t="b">
        <v>0</v>
      </c>
      <c r="G7" s="11" t="b">
        <v>0</v>
      </c>
      <c r="H7" s="11" t="b">
        <v>0</v>
      </c>
      <c r="I7" s="12" t="n">
        <f>COUNTIF(B7:H7,TRUE)/7</f>
        <v>0</v>
      </c>
    </row>
    <row r="8" ht="7" customHeight="1"/>
    <row r="9" ht="27" customHeight="1">
      <c r="A9" s="8" t="inlineStr">
        <is>
          <t xml:space="preserve">2025 DRIVERS’ WORLD CHAMPION  ·  1 carte</t>
        </is>
      </c>
      <c r="I9" s="12" t="n">
        <f>COUNTIF(B10:H10,TRUE)/7</f>
        <v>0</v>
      </c>
    </row>
    <row r="10" ht="21" customHeight="1" outlineLevel="1">
      <c r="A10" s="9" t="inlineStr">
        <is>
          <t xml:space="preserve">Lando Norris</t>
        </is>
      </c>
      <c r="B10" s="11" t="b">
        <v>0</v>
      </c>
      <c r="C10" s="11" t="b">
        <v>0</v>
      </c>
      <c r="D10" s="11" t="b">
        <v>0</v>
      </c>
      <c r="E10" s="11" t="b">
        <v>0</v>
      </c>
      <c r="F10" s="11" t="b">
        <v>0</v>
      </c>
      <c r="G10" s="11" t="b">
        <v>0</v>
      </c>
      <c r="H10" s="11" t="b">
        <v>0</v>
      </c>
      <c r="I10" s="12" t="n">
        <f>COUNTIF(B10:H10,TRUE)/7</f>
        <v>0</v>
      </c>
    </row>
    <row r="11" ht="7" customHeight="1"/>
    <row r="12" ht="27" customHeight="1">
      <c r="A12" s="8" t="inlineStr">
        <is>
          <t xml:space="preserve">BORN TO RACE  ·  10 cartes</t>
        </is>
      </c>
      <c r="I12" s="12" t="n">
        <f>COUNTIF(B13:H22,TRUE)/70</f>
        <v>0</v>
      </c>
    </row>
    <row r="13" ht="21" customHeight="1" outlineLevel="1">
      <c r="A13" s="9" t="inlineStr">
        <is>
          <t xml:space="preserve">Oscar Piastri</t>
        </is>
      </c>
      <c r="B13" s="11" t="b">
        <v>0</v>
      </c>
      <c r="C13" s="11" t="b">
        <v>0</v>
      </c>
      <c r="D13" s="11" t="b">
        <v>0</v>
      </c>
      <c r="E13" s="11" t="b">
        <v>0</v>
      </c>
      <c r="F13" s="11" t="b">
        <v>0</v>
      </c>
      <c r="G13" s="11" t="b">
        <v>0</v>
      </c>
      <c r="H13" s="11" t="b">
        <v>0</v>
      </c>
      <c r="I13" s="12" t="n">
        <f>COUNTIF(B13:H13,TRUE)/7</f>
        <v>0</v>
      </c>
    </row>
    <row r="14" ht="21" customHeight="1" outlineLevel="1">
      <c r="A14" s="9" t="inlineStr">
        <is>
          <t xml:space="preserve">Lando Norris</t>
        </is>
      </c>
      <c r="B14" s="11" t="b">
        <v>0</v>
      </c>
      <c r="C14" s="11" t="b">
        <v>0</v>
      </c>
      <c r="D14" s="11" t="b">
        <v>0</v>
      </c>
      <c r="E14" s="11" t="b">
        <v>0</v>
      </c>
      <c r="F14" s="11" t="b">
        <v>0</v>
      </c>
      <c r="G14" s="11" t="b">
        <v>0</v>
      </c>
      <c r="H14" s="11" t="b">
        <v>0</v>
      </c>
      <c r="I14" s="12" t="n">
        <f>COUNTIF(B14:H14,TRUE)/7</f>
        <v>0</v>
      </c>
    </row>
    <row r="15" ht="21" customHeight="1" outlineLevel="1">
      <c r="A15" s="9" t="inlineStr">
        <is>
          <t xml:space="preserve">Lewis Hamilton</t>
        </is>
      </c>
      <c r="B15" s="11" t="b">
        <v>0</v>
      </c>
      <c r="C15" s="11" t="b">
        <v>0</v>
      </c>
      <c r="D15" s="11" t="b">
        <v>0</v>
      </c>
      <c r="E15" s="11" t="b">
        <v>0</v>
      </c>
      <c r="F15" s="11" t="b">
        <v>0</v>
      </c>
      <c r="G15" s="11" t="b">
        <v>0</v>
      </c>
      <c r="H15" s="11" t="b">
        <v>0</v>
      </c>
      <c r="I15" s="12" t="n">
        <f>COUNTIF(B15:H15,TRUE)/7</f>
        <v>0</v>
      </c>
    </row>
    <row r="16" ht="21" customHeight="1" outlineLevel="1">
      <c r="A16" s="9" t="inlineStr">
        <is>
          <t xml:space="preserve">Gerhard Berger</t>
        </is>
      </c>
      <c r="B16" s="11" t="b">
        <v>0</v>
      </c>
      <c r="C16" s="11" t="b">
        <v>0</v>
      </c>
      <c r="D16" s="11" t="b">
        <v>0</v>
      </c>
      <c r="E16" s="11" t="b">
        <v>0</v>
      </c>
      <c r="F16" s="11" t="b">
        <v>0</v>
      </c>
      <c r="G16" s="11" t="b">
        <v>0</v>
      </c>
      <c r="H16" s="11" t="b">
        <v>0</v>
      </c>
      <c r="I16" s="12" t="n">
        <f>COUNTIF(B16:H16,TRUE)/7</f>
        <v>0</v>
      </c>
    </row>
    <row r="17" ht="21" customHeight="1" outlineLevel="1">
      <c r="A17" s="9" t="inlineStr">
        <is>
          <t xml:space="preserve">Kimi Räikkönen</t>
        </is>
      </c>
      <c r="B17" s="11" t="b">
        <v>0</v>
      </c>
      <c r="C17" s="11" t="b">
        <v>0</v>
      </c>
      <c r="D17" s="11" t="b">
        <v>0</v>
      </c>
      <c r="E17" s="11" t="b">
        <v>0</v>
      </c>
      <c r="F17" s="11" t="b">
        <v>0</v>
      </c>
      <c r="G17" s="11" t="b">
        <v>0</v>
      </c>
      <c r="H17" s="11" t="b">
        <v>0</v>
      </c>
      <c r="I17" s="12" t="n">
        <f>COUNTIF(B17:H17,TRUE)/7</f>
        <v>0</v>
      </c>
    </row>
    <row r="18" ht="21" customHeight="1" outlineLevel="1">
      <c r="A18" s="9" t="inlineStr">
        <is>
          <t xml:space="preserve">David Coulthard</t>
        </is>
      </c>
      <c r="B18" s="11" t="b">
        <v>0</v>
      </c>
      <c r="C18" s="11" t="b">
        <v>0</v>
      </c>
      <c r="D18" s="11" t="b">
        <v>0</v>
      </c>
      <c r="E18" s="11" t="b">
        <v>0</v>
      </c>
      <c r="F18" s="11" t="b">
        <v>0</v>
      </c>
      <c r="G18" s="11" t="b">
        <v>0</v>
      </c>
      <c r="H18" s="11" t="b">
        <v>0</v>
      </c>
      <c r="I18" s="12" t="n">
        <f>COUNTIF(B18:H18,TRUE)/7</f>
        <v>0</v>
      </c>
    </row>
    <row r="19" ht="21" customHeight="1" outlineLevel="1">
      <c r="A19" s="9" t="inlineStr">
        <is>
          <t xml:space="preserve">Alain Prost</t>
        </is>
      </c>
      <c r="B19" s="11" t="b">
        <v>0</v>
      </c>
      <c r="C19" s="11" t="b">
        <v>0</v>
      </c>
      <c r="D19" s="11" t="b">
        <v>0</v>
      </c>
      <c r="E19" s="11" t="b">
        <v>0</v>
      </c>
      <c r="F19" s="11" t="b">
        <v>0</v>
      </c>
      <c r="G19" s="11" t="b">
        <v>0</v>
      </c>
      <c r="H19" s="11" t="b">
        <v>0</v>
      </c>
      <c r="I19" s="12" t="n">
        <f>COUNTIF(B19:H19,TRUE)/7</f>
        <v>0</v>
      </c>
    </row>
    <row r="20" ht="21" customHeight="1" outlineLevel="1">
      <c r="A20" s="9" t="inlineStr">
        <is>
          <t xml:space="preserve">Mika Häkkinen</t>
        </is>
      </c>
      <c r="B20" s="11" t="b">
        <v>0</v>
      </c>
      <c r="C20" s="11" t="b">
        <v>0</v>
      </c>
      <c r="D20" s="11" t="b">
        <v>0</v>
      </c>
      <c r="E20" s="11" t="b">
        <v>0</v>
      </c>
      <c r="F20" s="11" t="b">
        <v>0</v>
      </c>
      <c r="G20" s="11" t="b">
        <v>0</v>
      </c>
      <c r="H20" s="11" t="b">
        <v>0</v>
      </c>
      <c r="I20" s="12" t="n">
        <f>COUNTIF(B20:H20,TRUE)/7</f>
        <v>0</v>
      </c>
    </row>
    <row r="21" ht="21" customHeight="1" outlineLevel="1">
      <c r="A21" s="9" t="inlineStr">
        <is>
          <t xml:space="preserve">Emerson Fittipaldi</t>
        </is>
      </c>
      <c r="B21" s="11" t="b">
        <v>0</v>
      </c>
      <c r="C21" s="11" t="b">
        <v>0</v>
      </c>
      <c r="D21" s="11" t="b">
        <v>0</v>
      </c>
      <c r="E21" s="11" t="b">
        <v>0</v>
      </c>
      <c r="F21" s="11" t="b">
        <v>0</v>
      </c>
      <c r="G21" s="11" t="b">
        <v>0</v>
      </c>
      <c r="H21" s="11" t="b">
        <v>0</v>
      </c>
      <c r="I21" s="12" t="n">
        <f>COUNTIF(B21:H21,TRUE)/7</f>
        <v>0</v>
      </c>
    </row>
    <row r="22" ht="21" customHeight="1" outlineLevel="1">
      <c r="A22" s="9" t="inlineStr">
        <is>
          <t xml:space="preserve">Juan Pablo Montoya</t>
        </is>
      </c>
      <c r="B22" s="11" t="b">
        <v>0</v>
      </c>
      <c r="C22" s="11" t="b">
        <v>0</v>
      </c>
      <c r="D22" s="11" t="b">
        <v>0</v>
      </c>
      <c r="E22" s="11" t="b">
        <v>0</v>
      </c>
      <c r="F22" s="11" t="b">
        <v>0</v>
      </c>
      <c r="G22" s="11" t="b">
        <v>0</v>
      </c>
      <c r="H22" s="11" t="b">
        <v>0</v>
      </c>
      <c r="I22" s="12" t="n">
        <f>COUNTIF(B22:H22,TRUE)/7</f>
        <v>0</v>
      </c>
    </row>
    <row r="23" ht="7" customHeight="1"/>
    <row r="24" ht="27" customHeight="1">
      <c r="A24" s="8" t="inlineStr">
        <is>
          <t xml:space="preserve">BEHIND THE WHEEL  ·  8 cartes</t>
        </is>
      </c>
      <c r="I24" s="12" t="n">
        <f>COUNTIF(B25:H32,TRUE)/56</f>
        <v>0</v>
      </c>
    </row>
    <row r="25" ht="21" customHeight="1" outlineLevel="1">
      <c r="A25" s="9" t="inlineStr">
        <is>
          <t xml:space="preserve">Lewis Hamilton</t>
        </is>
      </c>
      <c r="B25" s="11" t="b">
        <v>0</v>
      </c>
      <c r="C25" s="11" t="b">
        <v>0</v>
      </c>
      <c r="D25" s="11" t="b">
        <v>0</v>
      </c>
      <c r="E25" s="11" t="b">
        <v>0</v>
      </c>
      <c r="F25" s="11" t="b">
        <v>0</v>
      </c>
      <c r="G25" s="11" t="b">
        <v>0</v>
      </c>
      <c r="H25" s="11" t="b">
        <v>0</v>
      </c>
      <c r="I25" s="12" t="n">
        <f>COUNTIF(B25:H25,TRUE)/7</f>
        <v>0</v>
      </c>
    </row>
    <row r="26" ht="21" customHeight="1" outlineLevel="1">
      <c r="A26" s="9" t="inlineStr">
        <is>
          <t xml:space="preserve">Gerhard Berger</t>
        </is>
      </c>
      <c r="B26" s="11" t="b">
        <v>0</v>
      </c>
      <c r="C26" s="11" t="b">
        <v>0</v>
      </c>
      <c r="D26" s="11" t="b">
        <v>0</v>
      </c>
      <c r="E26" s="11" t="b">
        <v>0</v>
      </c>
      <c r="F26" s="11" t="b">
        <v>0</v>
      </c>
      <c r="G26" s="11" t="b">
        <v>0</v>
      </c>
      <c r="H26" s="11" t="b">
        <v>0</v>
      </c>
      <c r="I26" s="12" t="n">
        <f>COUNTIF(B26:H26,TRUE)/7</f>
        <v>0</v>
      </c>
    </row>
    <row r="27" ht="21" customHeight="1" outlineLevel="1">
      <c r="A27" s="9" t="inlineStr">
        <is>
          <t xml:space="preserve">Alain Prost</t>
        </is>
      </c>
      <c r="B27" s="11" t="b">
        <v>0</v>
      </c>
      <c r="C27" s="11" t="b">
        <v>0</v>
      </c>
      <c r="D27" s="11" t="b">
        <v>0</v>
      </c>
      <c r="E27" s="11" t="b">
        <v>0</v>
      </c>
      <c r="F27" s="11" t="b">
        <v>0</v>
      </c>
      <c r="G27" s="11" t="b">
        <v>0</v>
      </c>
      <c r="H27" s="11" t="b">
        <v>0</v>
      </c>
      <c r="I27" s="12" t="n">
        <f>COUNTIF(B27:H27,TRUE)/7</f>
        <v>0</v>
      </c>
    </row>
    <row r="28" ht="21" customHeight="1" outlineLevel="1">
      <c r="A28" s="9" t="inlineStr">
        <is>
          <t xml:space="preserve">Juan Pablo Montoya</t>
        </is>
      </c>
      <c r="B28" s="11" t="b">
        <v>0</v>
      </c>
      <c r="C28" s="11" t="b">
        <v>0</v>
      </c>
      <c r="D28" s="11" t="b">
        <v>0</v>
      </c>
      <c r="E28" s="11" t="b">
        <v>0</v>
      </c>
      <c r="F28" s="11" t="b">
        <v>0</v>
      </c>
      <c r="G28" s="11" t="b">
        <v>0</v>
      </c>
      <c r="H28" s="11" t="b">
        <v>0</v>
      </c>
      <c r="I28" s="12" t="n">
        <f>COUNTIF(B28:H28,TRUE)/7</f>
        <v>0</v>
      </c>
    </row>
    <row r="29" ht="21" customHeight="1" outlineLevel="1">
      <c r="A29" s="9" t="inlineStr">
        <is>
          <t xml:space="preserve">Mika Häkkinen</t>
        </is>
      </c>
      <c r="B29" s="11" t="b">
        <v>0</v>
      </c>
      <c r="C29" s="11" t="b">
        <v>0</v>
      </c>
      <c r="D29" s="11" t="b">
        <v>0</v>
      </c>
      <c r="E29" s="11" t="b">
        <v>0</v>
      </c>
      <c r="F29" s="11" t="b">
        <v>0</v>
      </c>
      <c r="G29" s="11" t="b">
        <v>0</v>
      </c>
      <c r="H29" s="11" t="b">
        <v>0</v>
      </c>
      <c r="I29" s="12" t="n">
        <f>COUNTIF(B29:H29,TRUE)/7</f>
        <v>0</v>
      </c>
    </row>
    <row r="30" ht="21" customHeight="1" outlineLevel="1">
      <c r="A30" s="9" t="inlineStr">
        <is>
          <t xml:space="preserve">Emerson Fittipaldi</t>
        </is>
      </c>
      <c r="B30" s="11" t="b">
        <v>0</v>
      </c>
      <c r="C30" s="11" t="b">
        <v>0</v>
      </c>
      <c r="D30" s="11" t="b">
        <v>0</v>
      </c>
      <c r="E30" s="11" t="b">
        <v>0</v>
      </c>
      <c r="F30" s="11" t="b">
        <v>0</v>
      </c>
      <c r="G30" s="11" t="b">
        <v>0</v>
      </c>
      <c r="H30" s="11" t="b">
        <v>0</v>
      </c>
      <c r="I30" s="12" t="n">
        <f>COUNTIF(B30:H30,TRUE)/7</f>
        <v>0</v>
      </c>
    </row>
    <row r="31" ht="21" customHeight="1" outlineLevel="1">
      <c r="A31" s="9" t="inlineStr">
        <is>
          <t xml:space="preserve">Kimi Räikkönen</t>
        </is>
      </c>
      <c r="B31" s="11" t="b">
        <v>0</v>
      </c>
      <c r="C31" s="11" t="b">
        <v>0</v>
      </c>
      <c r="D31" s="11" t="b">
        <v>0</v>
      </c>
      <c r="E31" s="11" t="b">
        <v>0</v>
      </c>
      <c r="F31" s="11" t="b">
        <v>0</v>
      </c>
      <c r="G31" s="11" t="b">
        <v>0</v>
      </c>
      <c r="H31" s="11" t="b">
        <v>0</v>
      </c>
      <c r="I31" s="12" t="n">
        <f>COUNTIF(B31:H31,TRUE)/7</f>
        <v>0</v>
      </c>
    </row>
    <row r="32" ht="21" customHeight="1" outlineLevel="1">
      <c r="A32" s="9" t="inlineStr">
        <is>
          <t xml:space="preserve">David Coulthard</t>
        </is>
      </c>
      <c r="B32" s="11" t="b">
        <v>0</v>
      </c>
      <c r="C32" s="11" t="b">
        <v>0</v>
      </c>
      <c r="D32" s="11" t="b">
        <v>0</v>
      </c>
      <c r="E32" s="11" t="b">
        <v>0</v>
      </c>
      <c r="F32" s="11" t="b">
        <v>0</v>
      </c>
      <c r="G32" s="11" t="b">
        <v>0</v>
      </c>
      <c r="H32" s="11" t="b">
        <v>0</v>
      </c>
      <c r="I32" s="12" t="n">
        <f>COUNTIF(B32:H32,TRUE)/7</f>
        <v>0</v>
      </c>
    </row>
    <row r="33" ht="7" customHeight="1"/>
    <row r="34" ht="27" customHeight="1">
      <c r="A34" s="8" t="inlineStr">
        <is>
          <t xml:space="preserve">VINTAGE MCLAREN  ·  9 cartes</t>
        </is>
      </c>
      <c r="I34" s="12" t="n">
        <f>COUNTIF(B35:H43,TRUE)/63</f>
        <v>0</v>
      </c>
    </row>
    <row r="35" ht="21" customHeight="1" outlineLevel="1">
      <c r="A35" s="9" t="inlineStr">
        <is>
          <t xml:space="preserve">Oscar Piastri</t>
        </is>
      </c>
      <c r="B35" s="11" t="b">
        <v>0</v>
      </c>
      <c r="C35" s="11" t="b">
        <v>0</v>
      </c>
      <c r="D35" s="11" t="b">
        <v>0</v>
      </c>
      <c r="E35" s="11" t="b">
        <v>0</v>
      </c>
      <c r="F35" s="11" t="b">
        <v>0</v>
      </c>
      <c r="G35" s="11" t="b">
        <v>0</v>
      </c>
      <c r="H35" s="11" t="b">
        <v>0</v>
      </c>
      <c r="I35" s="12" t="n">
        <f>COUNTIF(B35:H35,TRUE)/7</f>
        <v>0</v>
      </c>
    </row>
    <row r="36" ht="21" customHeight="1" outlineLevel="1">
      <c r="A36" s="9" t="inlineStr">
        <is>
          <t xml:space="preserve">Lando Norris</t>
        </is>
      </c>
      <c r="B36" s="11" t="b">
        <v>0</v>
      </c>
      <c r="C36" s="11" t="b">
        <v>0</v>
      </c>
      <c r="D36" s="11" t="b">
        <v>0</v>
      </c>
      <c r="E36" s="11" t="b">
        <v>0</v>
      </c>
      <c r="F36" s="11" t="b">
        <v>0</v>
      </c>
      <c r="G36" s="11" t="b">
        <v>0</v>
      </c>
      <c r="H36" s="11" t="b">
        <v>0</v>
      </c>
      <c r="I36" s="12" t="n">
        <f>COUNTIF(B36:H36,TRUE)/7</f>
        <v>0</v>
      </c>
    </row>
    <row r="37" ht="21" customHeight="1" outlineLevel="1">
      <c r="A37" s="9" t="inlineStr">
        <is>
          <t xml:space="preserve">Lewis Hamilton</t>
        </is>
      </c>
      <c r="B37" s="11" t="b">
        <v>0</v>
      </c>
      <c r="C37" s="11" t="b">
        <v>0</v>
      </c>
      <c r="D37" s="11" t="b">
        <v>0</v>
      </c>
      <c r="E37" s="11" t="b">
        <v>0</v>
      </c>
      <c r="F37" s="11" t="b">
        <v>0</v>
      </c>
      <c r="G37" s="11" t="b">
        <v>0</v>
      </c>
      <c r="H37" s="11" t="b">
        <v>0</v>
      </c>
      <c r="I37" s="12" t="n">
        <f>COUNTIF(B37:H37,TRUE)/7</f>
        <v>0</v>
      </c>
    </row>
    <row r="38" ht="21" customHeight="1" outlineLevel="1">
      <c r="A38" s="9" t="inlineStr">
        <is>
          <t xml:space="preserve">Kimi Räikkönen</t>
        </is>
      </c>
      <c r="B38" s="11" t="b">
        <v>0</v>
      </c>
      <c r="C38" s="11" t="b">
        <v>0</v>
      </c>
      <c r="D38" s="11" t="b">
        <v>0</v>
      </c>
      <c r="E38" s="11" t="b">
        <v>0</v>
      </c>
      <c r="F38" s="11" t="b">
        <v>0</v>
      </c>
      <c r="G38" s="11" t="b">
        <v>0</v>
      </c>
      <c r="H38" s="11" t="b">
        <v>0</v>
      </c>
      <c r="I38" s="12" t="n">
        <f>COUNTIF(B38:H38,TRUE)/7</f>
        <v>0</v>
      </c>
    </row>
    <row r="39" ht="21" customHeight="1" outlineLevel="1">
      <c r="A39" s="9" t="inlineStr">
        <is>
          <t xml:space="preserve">David Coulthard</t>
        </is>
      </c>
      <c r="B39" s="11" t="b">
        <v>0</v>
      </c>
      <c r="C39" s="11" t="b">
        <v>0</v>
      </c>
      <c r="D39" s="11" t="b">
        <v>0</v>
      </c>
      <c r="E39" s="11" t="b">
        <v>0</v>
      </c>
      <c r="F39" s="11" t="b">
        <v>0</v>
      </c>
      <c r="G39" s="11" t="b">
        <v>0</v>
      </c>
      <c r="H39" s="11" t="b">
        <v>0</v>
      </c>
      <c r="I39" s="12" t="n">
        <f>COUNTIF(B39:H39,TRUE)/7</f>
        <v>0</v>
      </c>
    </row>
    <row r="40" ht="21" customHeight="1" outlineLevel="1">
      <c r="A40" s="9" t="inlineStr">
        <is>
          <t xml:space="preserve">Alain Prost</t>
        </is>
      </c>
      <c r="B40" s="11" t="b">
        <v>0</v>
      </c>
      <c r="C40" s="11" t="b">
        <v>0</v>
      </c>
      <c r="D40" s="11" t="b">
        <v>0</v>
      </c>
      <c r="E40" s="11" t="b">
        <v>0</v>
      </c>
      <c r="F40" s="11" t="b">
        <v>0</v>
      </c>
      <c r="G40" s="11" t="b">
        <v>0</v>
      </c>
      <c r="H40" s="11" t="b">
        <v>0</v>
      </c>
      <c r="I40" s="12" t="n">
        <f>COUNTIF(B40:H40,TRUE)/7</f>
        <v>0</v>
      </c>
    </row>
    <row r="41" ht="21" customHeight="1" outlineLevel="1">
      <c r="A41" s="9" t="inlineStr">
        <is>
          <t xml:space="preserve">Juan Pablo Montoya</t>
        </is>
      </c>
      <c r="B41" s="11" t="b">
        <v>0</v>
      </c>
      <c r="C41" s="11" t="b">
        <v>0</v>
      </c>
      <c r="D41" s="11" t="b">
        <v>0</v>
      </c>
      <c r="E41" s="11" t="b">
        <v>0</v>
      </c>
      <c r="F41" s="11" t="b">
        <v>0</v>
      </c>
      <c r="G41" s="11" t="b">
        <v>0</v>
      </c>
      <c r="H41" s="11" t="b">
        <v>0</v>
      </c>
      <c r="I41" s="12" t="n">
        <f>COUNTIF(B41:H41,TRUE)/7</f>
        <v>0</v>
      </c>
    </row>
    <row r="42" ht="21" customHeight="1" outlineLevel="1">
      <c r="A42" s="9" t="inlineStr">
        <is>
          <t xml:space="preserve">Mika Häkkinen</t>
        </is>
      </c>
      <c r="B42" s="11" t="b">
        <v>0</v>
      </c>
      <c r="C42" s="11" t="b">
        <v>0</v>
      </c>
      <c r="D42" s="11" t="b">
        <v>0</v>
      </c>
      <c r="E42" s="11" t="b">
        <v>0</v>
      </c>
      <c r="F42" s="11" t="b">
        <v>0</v>
      </c>
      <c r="G42" s="11" t="b">
        <v>0</v>
      </c>
      <c r="H42" s="11" t="b">
        <v>0</v>
      </c>
      <c r="I42" s="12" t="n">
        <f>COUNTIF(B42:H42,TRUE)/7</f>
        <v>0</v>
      </c>
    </row>
    <row r="43" ht="21" customHeight="1" outlineLevel="1">
      <c r="A43" s="9" t="inlineStr">
        <is>
          <t xml:space="preserve">Emerson Fittipaldi</t>
        </is>
      </c>
      <c r="B43" s="11" t="b">
        <v>0</v>
      </c>
      <c r="C43" s="11" t="b">
        <v>0</v>
      </c>
      <c r="D43" s="11" t="b">
        <v>0</v>
      </c>
      <c r="E43" s="11" t="b">
        <v>0</v>
      </c>
      <c r="F43" s="11" t="b">
        <v>0</v>
      </c>
      <c r="G43" s="11" t="b">
        <v>0</v>
      </c>
      <c r="H43" s="11" t="b">
        <v>0</v>
      </c>
      <c r="I43" s="12" t="n">
        <f>COUNTIF(B43:H43,TRUE)/7</f>
        <v>0</v>
      </c>
    </row>
    <row r="44" ht="7" customHeight="1"/>
    <row r="45" ht="27" customHeight="1">
      <c r="A45" s="8" t="inlineStr">
        <is>
          <t xml:space="preserve">INDY HERITAGE  ·  1 carte</t>
        </is>
      </c>
      <c r="I45" s="12" t="n">
        <f>COUNTIF(B46:H46,TRUE)/7</f>
        <v>0</v>
      </c>
    </row>
    <row r="46" ht="21" customHeight="1" outlineLevel="1">
      <c r="A46" s="9" t="inlineStr">
        <is>
          <t xml:space="preserve">Juan Pablo Montoya</t>
        </is>
      </c>
      <c r="B46" s="11" t="b">
        <v>0</v>
      </c>
      <c r="C46" s="11" t="b">
        <v>0</v>
      </c>
      <c r="D46" s="11" t="b">
        <v>0</v>
      </c>
      <c r="E46" s="11" t="b">
        <v>0</v>
      </c>
      <c r="F46" s="11" t="b">
        <v>0</v>
      </c>
      <c r="G46" s="11" t="b">
        <v>0</v>
      </c>
      <c r="H46" s="11" t="b">
        <v>0</v>
      </c>
      <c r="I46" s="12" t="n">
        <f>COUNTIF(B46:H46,TRUE)/7</f>
        <v>0</v>
      </c>
    </row>
    <row r="47" ht="7" customHeight="1"/>
    <row r="48" ht="27" customHeight="1">
      <c r="A48" s="8" t="inlineStr">
        <is>
          <t xml:space="preserve">DUAL AUTOGRAPH  ·  5 cartes</t>
        </is>
      </c>
      <c r="I48" s="12" t="n">
        <f>COUNTIF(B49:H53,TRUE)/35</f>
        <v>0</v>
      </c>
    </row>
    <row r="49" ht="21" customHeight="1" outlineLevel="1">
      <c r="A49" s="9" t="inlineStr">
        <is>
          <t xml:space="preserve">Lando Norris and Oscar Piastri</t>
        </is>
      </c>
      <c r="B49" s="11" t="b">
        <v>0</v>
      </c>
      <c r="C49" s="11" t="b">
        <v>0</v>
      </c>
      <c r="D49" s="11" t="b">
        <v>0</v>
      </c>
      <c r="E49" s="11" t="b">
        <v>0</v>
      </c>
      <c r="F49" s="11" t="b">
        <v>0</v>
      </c>
      <c r="G49" s="11" t="b">
        <v>0</v>
      </c>
      <c r="H49" s="11" t="b">
        <v>0</v>
      </c>
      <c r="I49" s="12" t="n">
        <f>COUNTIF(B49:H49,TRUE)/7</f>
        <v>0</v>
      </c>
    </row>
    <row r="50" ht="21" customHeight="1" outlineLevel="1">
      <c r="A50" s="9" t="inlineStr">
        <is>
          <t xml:space="preserve">Lewis Hamilton and Lando Norris</t>
        </is>
      </c>
      <c r="B50" s="11" t="b">
        <v>0</v>
      </c>
      <c r="C50" s="11" t="b">
        <v>0</v>
      </c>
      <c r="D50" s="11" t="b">
        <v>0</v>
      </c>
      <c r="E50" s="11" t="b">
        <v>0</v>
      </c>
      <c r="F50" s="11" t="b">
        <v>0</v>
      </c>
      <c r="G50" s="11" t="b">
        <v>0</v>
      </c>
      <c r="H50" s="11" t="b">
        <v>0</v>
      </c>
      <c r="I50" s="12" t="n">
        <f>COUNTIF(B50:H50,TRUE)/7</f>
        <v>0</v>
      </c>
    </row>
    <row r="51" ht="21" customHeight="1" outlineLevel="1">
      <c r="A51" s="9" t="inlineStr">
        <is>
          <t xml:space="preserve">Kimi Räikkönen and Mika Häkkinen</t>
        </is>
      </c>
      <c r="B51" s="11" t="b">
        <v>0</v>
      </c>
      <c r="C51" s="11" t="b">
        <v>0</v>
      </c>
      <c r="D51" s="11" t="b">
        <v>0</v>
      </c>
      <c r="E51" s="11" t="b">
        <v>0</v>
      </c>
      <c r="F51" s="11" t="b">
        <v>0</v>
      </c>
      <c r="G51" s="11" t="b">
        <v>0</v>
      </c>
      <c r="H51" s="11" t="b">
        <v>0</v>
      </c>
      <c r="I51" s="12" t="n">
        <f>COUNTIF(B51:H51,TRUE)/7</f>
        <v>0</v>
      </c>
    </row>
    <row r="52" ht="21" customHeight="1" outlineLevel="1">
      <c r="A52" s="9" t="inlineStr">
        <is>
          <t xml:space="preserve">Emerson Fittipaldi and Alain Prost</t>
        </is>
      </c>
      <c r="B52" s="11" t="b">
        <v>0</v>
      </c>
      <c r="C52" s="11" t="b">
        <v>0</v>
      </c>
      <c r="D52" s="11" t="b">
        <v>0</v>
      </c>
      <c r="E52" s="11" t="b">
        <v>0</v>
      </c>
      <c r="F52" s="11" t="b">
        <v>0</v>
      </c>
      <c r="G52" s="11" t="b">
        <v>0</v>
      </c>
      <c r="H52" s="11" t="b">
        <v>0</v>
      </c>
      <c r="I52" s="12" t="n">
        <f>COUNTIF(B52:H52,TRUE)/7</f>
        <v>0</v>
      </c>
    </row>
    <row r="53" ht="21" customHeight="1" outlineLevel="1">
      <c r="A53" s="9" t="inlineStr">
        <is>
          <t xml:space="preserve">Juan Pablo Montoya and Kimi Räikkönen</t>
        </is>
      </c>
      <c r="B53" s="11" t="b">
        <v>0</v>
      </c>
      <c r="C53" s="11" t="b">
        <v>0</v>
      </c>
      <c r="D53" s="11" t="b">
        <v>0</v>
      </c>
      <c r="E53" s="11" t="b">
        <v>0</v>
      </c>
      <c r="F53" s="11" t="b">
        <v>0</v>
      </c>
      <c r="G53" s="11" t="b">
        <v>0</v>
      </c>
      <c r="H53" s="11" t="b">
        <v>0</v>
      </c>
      <c r="I53" s="12" t="n">
        <f>COUNTIF(B53:H53,TRUE)/7</f>
        <v>0</v>
      </c>
    </row>
    <row r="54" ht="7" customHeight="1"/>
  </sheetData>
  <mergeCells count="10">
    <mergeCell ref="A1:I1"/>
    <mergeCell ref="A2:I2"/>
    <mergeCell ref="A3:I3"/>
    <mergeCell ref="A5:H5"/>
    <mergeCell ref="A9:H9"/>
    <mergeCell ref="A12:H12"/>
    <mergeCell ref="A24:H24"/>
    <mergeCell ref="A34:H34"/>
    <mergeCell ref="A45:H45"/>
    <mergeCell ref="A48:H48"/>
  </mergeCells>
  <dataValidations count="36">
    <dataValidation sqref="B6 C6 D6 E6 F6 G6 H6"/>
    <dataValidation sqref="B7 C7 D7 E7 F7 G7 H7"/>
    <dataValidation sqref="B10 C10 D10 E10 F10 G10 H10"/>
    <dataValidation sqref="B13 C13 D13 E13 F13 G13 H13"/>
    <dataValidation sqref="B14 C14 D14 E14 F14 G14 H14"/>
    <dataValidation sqref="B15 C15 D15 E15 F15 G15 H15"/>
    <dataValidation sqref="B16 C16 D16 E16 F16 G16 H16"/>
    <dataValidation sqref="B17 C17 D17 E17 F17 G17 H17"/>
    <dataValidation sqref="B18 C18 D18 E18 F18 G18 H18"/>
    <dataValidation sqref="B19 C19 D19 E19 F19 G19 H19"/>
    <dataValidation sqref="B20 C20 D20 E20 F20 G20 H20"/>
    <dataValidation sqref="B21 C21 D21 E21 F21 G21 H21"/>
    <dataValidation sqref="B22 C22 D22 E22 F22 G22 H22"/>
    <dataValidation sqref="B25 C25 D25 E25 F25 G25 H25"/>
    <dataValidation sqref="B26 C26 D26 E26 F26 G26 H26"/>
    <dataValidation sqref="B27 C27 D27 E27 F27 G27 H27"/>
    <dataValidation sqref="B28 C28 D28 E28 F28 G28 H28"/>
    <dataValidation sqref="B29 C29 D29 E29 F29 G29 H29"/>
    <dataValidation sqref="B30 C30 D30 E30 F30 G30 H30"/>
    <dataValidation sqref="B31 C31 D31 E31 F31 G31 H31"/>
    <dataValidation sqref="B32 C32 D32 E32 F32 G32 H32"/>
    <dataValidation sqref="B35 C35 D35 E35 F35 G35 H35"/>
    <dataValidation sqref="B36 C36 D36 E36 F36 G36 H36"/>
    <dataValidation sqref="B37 C37 D37 E37 F37 G37 H37"/>
    <dataValidation sqref="B38 C38 D38 E38 F38 G38 H38"/>
    <dataValidation sqref="B39 C39 D39 E39 F39 G39 H39"/>
    <dataValidation sqref="B40 C40 D40 E40 F40 G40 H40"/>
    <dataValidation sqref="B41 C41 D41 E41 F41 G41 H41"/>
    <dataValidation sqref="B42 C42 D42 E42 F42 G42 H42"/>
    <dataValidation sqref="B43 C43 D43 E43 F43 G43 H43"/>
    <dataValidation sqref="B46 C46 D46 E46 F46 G46 H46"/>
    <dataValidation sqref="B49 C49 D49 E49 F49 G49 H49"/>
    <dataValidation sqref="B50 C50 D50 E50 F50 G50 H50"/>
    <dataValidation sqref="B51 C51 D51 E51 F51 G51 H51"/>
    <dataValidation sqref="B52 C52 D52 E52 F52 G52 H52"/>
    <dataValidation sqref="B53 C53 D53 E53 F53 G53 H53"/>
  </dataValidations>
  <pageMargins left="0.35" right="0.35" top="0.5" bottom="0.5" header="0.2" footer="0.2"/>
</worksheet>
</file>

<file path=xl/worksheets/sheet6.xml><?xml version="1.0" encoding="utf-8"?>
<worksheet xmlns="http://schemas.openxmlformats.org/spreadsheetml/2006/main">
  <sheetPr>
    <outlinePr summaryBelow="0" summaryRight="1"/>
  </sheetPr>
  <sheetViews>
    <sheetView workbookViewId="0" showGridLines="0" showOutlineSymbols="1">
      <pane xSplit="1" ySplit="4" topLeftCell="B5" activePane="bottomRight" state="frozen"/>
    </sheetView>
  </sheetViews>
  <sheetFormatPr defaultRowHeight="15" outlineLevelRow="1"/>
  <cols>
    <col min="1" max="1" width="36" customWidth="1"/>
    <col min="2" max="2" width="11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4" customWidth="1"/>
  </cols>
  <sheetData>
    <row r="1" ht="36" customHeight="1">
      <c r="A1" s="1" t="inlineStr">
        <is>
          <t xml:space="preserve">Topps McLaren Racing 2025 — Autographes &amp; Reliques</t>
        </is>
      </c>
    </row>
    <row r="2" ht="23" customHeight="1">
      <c r="A2" s="2" t="inlineStr">
        <is>
          <t xml:space="preserve">Suivi de collection — checklist complète</t>
        </is>
      </c>
    </row>
    <row r="3" ht="24" customHeight="1">
      <c r="A3" s="13" t="inlineStr">
        <is>
          <t xml:space="preserve">Cochez les cartes possédées. Utilisez les boutons − / + à gauche pour replier ou déplier chaque subset.</t>
        </is>
      </c>
    </row>
    <row r="4" ht="38" customHeight="1">
      <c r="A4" s="7" t="inlineStr">
        <is>
          <t xml:space="preserve">Carte</t>
        </is>
      </c>
      <c r="B4" s="7" t="inlineStr">
        <is>
          <t xml:space="preserve">Standard</t>
        </is>
      </c>
      <c r="C4" s="16" t="inlineStr">
        <is>
          <t xml:space="preserve">Blue /99</t>
        </is>
      </c>
      <c r="D4" s="17" t="inlineStr">
        <is>
          <t xml:space="preserve">Purple /50</t>
        </is>
      </c>
      <c r="E4" s="18" t="inlineStr">
        <is>
          <t xml:space="preserve">Orange /25</t>
        </is>
      </c>
      <c r="F4" s="19" t="inlineStr">
        <is>
          <t xml:space="preserve">Black /10</t>
        </is>
      </c>
      <c r="G4" s="20" t="inlineStr">
        <is>
          <t xml:space="preserve">Red /5</t>
        </is>
      </c>
      <c r="H4" s="21" t="inlineStr">
        <is>
          <t xml:space="preserve">Gold /1</t>
        </is>
      </c>
      <c r="I4" s="7" t="inlineStr">
        <is>
          <t xml:space="preserve">Progression</t>
        </is>
      </c>
    </row>
    <row r="5" ht="27" customHeight="1">
      <c r="A5" s="8" t="inlineStr">
        <is>
          <t xml:space="preserve">RACE WORN  ·  3 cartes</t>
        </is>
      </c>
      <c r="I5" s="12" t="n">
        <f>COUNTIF(B6:H8,TRUE)/21</f>
        <v>0</v>
      </c>
    </row>
    <row r="6" ht="21" customHeight="1" outlineLevel="1">
      <c r="A6" s="9" t="inlineStr">
        <is>
          <t xml:space="preserve">Nolan Siegel</t>
        </is>
      </c>
      <c r="B6" s="11" t="b">
        <v>0</v>
      </c>
      <c r="C6" s="11" t="b">
        <v>0</v>
      </c>
      <c r="D6" s="11" t="b">
        <v>0</v>
      </c>
      <c r="E6" s="11" t="b">
        <v>0</v>
      </c>
      <c r="F6" s="11" t="b">
        <v>0</v>
      </c>
      <c r="G6" s="11" t="b">
        <v>0</v>
      </c>
      <c r="H6" s="11" t="b">
        <v>0</v>
      </c>
      <c r="I6" s="12" t="n">
        <f>COUNTIF(B6:H6,TRUE)/7</f>
        <v>0</v>
      </c>
    </row>
    <row r="7" ht="21" customHeight="1" outlineLevel="1">
      <c r="A7" s="9" t="inlineStr">
        <is>
          <t xml:space="preserve">Christian Lundgaard</t>
        </is>
      </c>
      <c r="B7" s="11" t="b">
        <v>0</v>
      </c>
      <c r="C7" s="11" t="b">
        <v>0</v>
      </c>
      <c r="D7" s="11" t="b">
        <v>0</v>
      </c>
      <c r="E7" s="11" t="b">
        <v>0</v>
      </c>
      <c r="F7" s="11" t="b">
        <v>0</v>
      </c>
      <c r="G7" s="11" t="b">
        <v>0</v>
      </c>
      <c r="H7" s="11" t="b">
        <v>0</v>
      </c>
      <c r="I7" s="12" t="n">
        <f>COUNTIF(B7:H7,TRUE)/7</f>
        <v>0</v>
      </c>
    </row>
    <row r="8" ht="21" customHeight="1" outlineLevel="1">
      <c r="A8" s="9" t="inlineStr">
        <is>
          <t xml:space="preserve">Pato O’Ward</t>
        </is>
      </c>
      <c r="B8" s="11" t="b">
        <v>0</v>
      </c>
      <c r="C8" s="11" t="b">
        <v>0</v>
      </c>
      <c r="D8" s="11" t="b">
        <v>0</v>
      </c>
      <c r="E8" s="11" t="b">
        <v>0</v>
      </c>
      <c r="F8" s="11" t="b">
        <v>0</v>
      </c>
      <c r="G8" s="11" t="b">
        <v>0</v>
      </c>
      <c r="H8" s="11" t="b">
        <v>0</v>
      </c>
      <c r="I8" s="12" t="n">
        <f>COUNTIF(B8:H8,TRUE)/7</f>
        <v>0</v>
      </c>
    </row>
    <row r="9" ht="7" customHeight="1"/>
    <row r="10" ht="27" customHeight="1">
      <c r="A10" s="8" t="inlineStr">
        <is>
          <t xml:space="preserve">TRACK USED  ·  1 carte</t>
        </is>
      </c>
      <c r="I10" s="12" t="n">
        <f>COUNTIF(B11:H11,TRUE)/7</f>
        <v>0</v>
      </c>
    </row>
    <row r="11" ht="21" customHeight="1" outlineLevel="1">
      <c r="A11" s="9" t="inlineStr">
        <is>
          <t xml:space="preserve">Lando Norris</t>
        </is>
      </c>
      <c r="B11" s="11" t="b">
        <v>0</v>
      </c>
      <c r="C11" s="11" t="b">
        <v>0</v>
      </c>
      <c r="D11" s="11" t="b">
        <v>0</v>
      </c>
      <c r="E11" s="11" t="b">
        <v>0</v>
      </c>
      <c r="F11" s="11" t="b">
        <v>0</v>
      </c>
      <c r="G11" s="11" t="b">
        <v>0</v>
      </c>
      <c r="H11" s="11" t="b">
        <v>0</v>
      </c>
      <c r="I11" s="12" t="n">
        <f>COUNTIF(B11:H11,TRUE)/7</f>
        <v>0</v>
      </c>
    </row>
    <row r="12" ht="7" customHeight="1"/>
  </sheetData>
  <mergeCells count="5">
    <mergeCell ref="A1:I1"/>
    <mergeCell ref="A2:I2"/>
    <mergeCell ref="A3:I3"/>
    <mergeCell ref="A5:H5"/>
    <mergeCell ref="A10:H10"/>
  </mergeCells>
  <dataValidations count="4">
    <dataValidation sqref="B6 C6 D6 E6 F6 G6 H6"/>
    <dataValidation sqref="B7 C7 D7 E7 F7 G7 H7"/>
    <dataValidation sqref="B8 C8 D8 E8 F8 G8 H8"/>
    <dataValidation sqref="B11 C11 D11 E11 F11 G11 H11"/>
  </dataValidations>
  <pageMargins left="0.35" right="0.35" top="0.5" bottom="0.5" header="0.2" footer="0.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Cartes du Paddock</Application>
  <TitlesOfParts>
    <vt:vector size="6" baseType="lpstr">
      <vt:lpstr>Aperçu</vt:lpstr>
      <vt:lpstr>Set de base</vt:lpstr>
      <vt:lpstr>Inserts</vt:lpstr>
      <vt:lpstr>Reliques</vt:lpstr>
      <vt:lpstr>Autographes</vt:lpstr>
      <vt:lpstr>Autographes &amp; Reliques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Cartes du Paddock</dc:creator>
  <cp:lastModifiedBy>Cartes du Paddock</cp:lastModifiedBy>
  <dcterms:created xsi:type="dcterms:W3CDTF">2026-09-23T13:02:46Z</dcterms:created>
  <dcterms:modified xsi:type="dcterms:W3CDTF">2026-09-23T13:02:46Z</dcterms:modified>
  <dc:title>Topps McLaren Racing 2025</dc:title>
</cp:coreProperties>
</file>