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featurePropertyBag/featurePropertyBag.xml" ContentType="application/vnd.ms-excel.featurepropertyba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perçu" sheetId="1" r:id="rId1"/>
    <sheet name="Set de base" sheetId="2" r:id="rId2"/>
    <sheet name="Autographes" sheetId="3" r:id="rId3"/>
  </sheets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200" formatCode="0%"/>
  </numFmts>
  <fonts count="10">
    <font>
      <sz val="11"/>
      <name val="Aptos"/>
    </font>
    <font>
      <b/>
      <sz val="19"/>
      <color rgb="FFFFFFFF"/>
      <name val="Aptos Display"/>
    </font>
    <font>
      <b/>
      <sz val="10"/>
      <color rgb="FF17130F"/>
      <name val="Aptos"/>
    </font>
    <font>
      <b/>
      <sz val="10"/>
      <color rgb="FFD4B483"/>
      <name val="Aptos"/>
    </font>
    <font>
      <b/>
      <sz val="11"/>
      <color rgb="FFFFFFFF"/>
      <name val="Aptos"/>
    </font>
    <font>
      <sz val="10"/>
      <color rgb="FF28231D"/>
      <name val="Aptos"/>
    </font>
    <font>
      <b/>
      <sz val="16"/>
      <color rgb="FF28231D"/>
      <name val="Aptos"/>
    </font>
    <font>
      <b/>
      <sz val="9"/>
      <color rgb="FF736B62"/>
      <name val="Aptos"/>
    </font>
    <font>
      <b/>
      <sz val="12"/>
      <color rgb="FF9E7C4C"/>
      <name val="Aptos"/>
    </font>
    <font>
      <i/>
      <sz val="9"/>
      <color rgb="FF736B62"/>
      <name val="Aptos"/>
    </font>
  </fonts>
  <fills count="9">
    <fill>
      <patternFill patternType="none"/>
    </fill>
    <fill>
      <patternFill patternType="gray125"/>
    </fill>
    <fill>
      <patternFill patternType="solid">
        <fgColor rgb="FF0D0C0A"/>
        <bgColor indexed="64"/>
      </patternFill>
    </fill>
    <fill>
      <patternFill patternType="solid">
        <fgColor rgb="FFF0E7D9"/>
        <bgColor indexed="64"/>
      </patternFill>
    </fill>
    <fill>
      <patternFill patternType="solid">
        <fgColor rgb="FFF8F3EB"/>
        <bgColor indexed="64"/>
      </patternFill>
    </fill>
    <fill>
      <patternFill patternType="solid">
        <fgColor rgb="FF17130F"/>
        <bgColor indexed="64"/>
      </patternFill>
    </fill>
    <fill>
      <patternFill patternType="solid">
        <fgColor rgb="FF251E1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1E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E8DED0"/>
      </bottom>
      <diagonal/>
    </border>
    <border>
      <left/>
      <right/>
      <top/>
      <bottom style="thin">
        <color rgb="FFD4B483"/>
      </bottom>
      <diagonal/>
    </border>
    <border>
      <left/>
      <right/>
      <top style="thin">
        <color rgb="FFD4B483"/>
      </top>
      <bottom style="thin">
        <color rgb="FF3D3328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0" fontId="1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200" fontId="6" fillId="7" borderId="2" xfId="0" applyFont="1" applyFill="1" applyBorder="1" applyNumberFormat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  <extLst>
        <ext uri="{C7286773-470A-42A8-94C5-96B5CB345126}">
          <xfpb:xfComplement xmlns:xfpb="http://schemas.microsoft.com/office/spreadsheetml/2022/featurepropertybag" i="0"/>
        </ext>
      </extLst>
    </xf>
    <xf numFmtId="200" fontId="5" fillId="7" borderId="1" xfId="0" applyFont="1" applyFill="1" applyBorder="1" applyNumberFormat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microsoft.com/office/2022/11/relationships/FeaturePropertyBag" Target="featurePropertyBag/featurePropertyBag.xml"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worksheets/sheet1.xml><?xml version="1.0" encoding="utf-8"?>
<worksheet xmlns="http://schemas.openxmlformats.org/spreadsheetml/2006/main">
  <sheetViews>
    <sheetView workbookViewId="0" showGridLines="0" showOutlineSymbols="1">
      <pane ySplit="2" topLeftCell="A3" activePane="bottomLeft" state="frozen"/>
    </sheetView>
  </sheetViews>
  <sheetFormatPr defaultRowHeight="15"/>
  <cols>
    <col min="1" max="1" width="28" customWidth="1"/>
    <col min="2" max="2" width="14" customWidth="1"/>
    <col min="3" max="3" width="16" customWidth="1"/>
    <col min="4" max="4" width="16" customWidth="1"/>
    <col min="5" max="5" width="4" customWidth="1"/>
    <col min="6" max="6" width="28" customWidth="1"/>
    <col min="7" max="7" width="14" customWidth="1"/>
    <col min="8" max="8" width="16" customWidth="1"/>
  </cols>
  <sheetData>
    <row r="1" ht="38" customHeight="1">
      <c r="A1" s="1" t="inlineStr">
        <is>
          <t xml:space="preserve">Topps Lights Out F1 2025</t>
        </is>
      </c>
    </row>
    <row r="2" ht="23" customHeight="1">
      <c r="A2" s="2" t="inlineStr">
        <is>
          <t xml:space="preserve">Tracker de collection — checklist complète</t>
        </is>
      </c>
    </row>
    <row r="3" ht="8" customHeight="1"/>
    <row r="4" ht="36" customHeight="1">
      <c r="A4" s="3" t="inlineStr">
        <is>
          <t xml:space="preserve">SET DE BASE
(versions Standard)</t>
        </is>
      </c>
      <c r="C4" s="3" t="inlineStr">
        <is>
          <t xml:space="preserve">CARTES STANDARDS
(tous les onglets)</t>
        </is>
      </c>
      <c r="E4" s="3" t="inlineStr">
        <is>
          <t xml:space="preserve">PARALLÈLES
(variantes)</t>
        </is>
      </c>
      <c r="G4" s="3" t="inlineStr">
        <is>
          <t xml:space="preserve">COLLECTION TOTALE</t>
        </is>
      </c>
    </row>
    <row r="5" ht="25" customHeight="1">
      <c r="A5" s="4" t="n">
        <f>(COUNTIF('Set de base'!B6:B71,TRUE))/56</f>
        <v>0</v>
      </c>
      <c r="C5" s="4" t="n">
        <f>(COUNTIF('Set de base'!B6:B71,TRUE)+COUNTIF('Autographes'!B6:B37,TRUE))/82</f>
        <v>0</v>
      </c>
      <c r="E5" s="4" t="n">
        <f>(COUNTIF('Set de base'!C6:I71,TRUE)+COUNTIF('Autographes'!C6:I37,TRUE))/574</f>
        <v>0</v>
      </c>
      <c r="G5" s="4" t="n">
        <f>(COUNTIF('Set de base'!B6:I71,TRUE)+COUNTIF('Autographes'!B6:I37,TRUE))/656</f>
        <v>0</v>
      </c>
    </row>
    <row r="6" ht="25" customHeight="1"/>
    <row r="7" ht="20" customHeight="1">
      <c r="A7" s="5" t="str">
        <f>(COUNTIF('Set de base'!B6:B71,TRUE))&amp;" / 56"</f>
        <v>0 / 56</v>
      </c>
      <c r="C7" s="5" t="str">
        <f>(COUNTIF('Set de base'!B6:B71,TRUE)+COUNTIF('Autographes'!B6:B37,TRUE))&amp;" / 82"</f>
        <v>0 / 82</v>
      </c>
      <c r="E7" s="5" t="str">
        <f>(COUNTIF('Set de base'!C6:I71,TRUE)+COUNTIF('Autographes'!C6:I37,TRUE))&amp;" / 574"</f>
        <v>0 / 574</v>
      </c>
      <c r="G7" s="5" t="str">
        <f>(COUNTIF('Set de base'!B6:I71,TRUE)+COUNTIF('Autographes'!B6:I37,TRUE))&amp;" / 656"</f>
        <v>0 / 656</v>
      </c>
    </row>
    <row r="8" ht="25" customHeight="1">
      <c r="A8" s="13" t="inlineStr">
        <is>
          <t xml:space="preserve">Set de base = versions Standard de l’onglet « Set de base »  •  Cartes Standards = version principale non parallèle lorsqu’elle existe, tous onglets confondus.</t>
        </is>
      </c>
    </row>
    <row r="9" ht="8" customHeight="1"/>
    <row r="10" ht="25" customHeight="1">
      <c r="A10" s="6" t="inlineStr">
        <is>
          <t xml:space="preserve">Progression par onglet</t>
        </is>
      </c>
    </row>
    <row r="11" ht="24" customHeight="1">
      <c r="A11" s="7" t="inlineStr">
        <is>
          <t xml:space="preserve">Onglet</t>
        </is>
      </c>
      <c r="B11" s="7" t="inlineStr">
        <is>
          <t xml:space="preserve">Versions</t>
        </is>
      </c>
      <c r="C11" s="7" t="inlineStr">
        <is>
          <t xml:space="preserve">Possédées</t>
        </is>
      </c>
      <c r="D11" s="7" t="inlineStr">
        <is>
          <t xml:space="preserve">Progression</t>
        </is>
      </c>
    </row>
    <row r="12" ht="21" customHeight="1">
      <c r="A12" s="15" t="inlineStr">
        <is>
          <t xml:space="preserve">Set de base</t>
        </is>
      </c>
      <c r="B12" s="10" t="n">
        <v>448</v>
      </c>
      <c r="C12" s="10" t="n">
        <f>COUNTIF('Set de base'!B6:I71,TRUE)</f>
        <v>0</v>
      </c>
      <c r="D12" s="12" t="n">
        <f>(COUNTIF('Set de base'!B6:I71,TRUE))/448</f>
        <v>0</v>
      </c>
    </row>
    <row r="13" ht="21" customHeight="1">
      <c r="A13" s="15" t="inlineStr">
        <is>
          <t xml:space="preserve">Autographes</t>
        </is>
      </c>
      <c r="B13" s="10" t="n">
        <v>208</v>
      </c>
      <c r="C13" s="10" t="n">
        <f>COUNTIF('Autographes'!B6:I37,TRUE)</f>
        <v>0</v>
      </c>
      <c r="D13" s="12" t="n">
        <f>(COUNTIF('Autographes'!B6:I37,TRUE))/208</f>
        <v>0</v>
      </c>
    </row>
    <row r="16" ht="25" customHeight="1">
      <c r="A16" s="6" t="inlineStr">
        <is>
          <t xml:space="preserve">Cartes de base par pilote</t>
        </is>
      </c>
    </row>
    <row r="17" ht="24" customHeight="1">
      <c r="A17" s="7" t="inlineStr">
        <is>
          <t xml:space="preserve">Pilote</t>
        </is>
      </c>
      <c r="B17" s="7" t="inlineStr">
        <is>
          <t xml:space="preserve">Cartes de base</t>
        </is>
      </c>
      <c r="C17" s="7" t="inlineStr">
        <is>
          <t xml:space="preserve">Possédées</t>
        </is>
      </c>
      <c r="D17" s="7" t="inlineStr">
        <is>
          <t xml:space="preserve">Progression</t>
        </is>
      </c>
    </row>
    <row r="18" ht="20" customHeight="1">
      <c r="A18" s="15" t="inlineStr">
        <is>
          <t xml:space="preserve">Alex Albon</t>
        </is>
      </c>
      <c r="B18" s="10" t="n">
        <v>1</v>
      </c>
      <c r="C18" s="10" t="n">
        <f>IF('Set de base'!B6=TRUE,1,0)</f>
        <v>0</v>
      </c>
      <c r="D18" s="12" t="n">
        <f>(IF('Set de base'!B6=TRUE,1,0))/1</f>
        <v>0</v>
      </c>
    </row>
    <row r="19" ht="20" customHeight="1">
      <c r="A19" s="15" t="inlineStr">
        <is>
          <t xml:space="preserve">Alexander Albon</t>
        </is>
      </c>
      <c r="B19" s="10" t="n">
        <v>1</v>
      </c>
      <c r="C19" s="10" t="n">
        <f>IF('Set de base'!B44=TRUE,1,0)</f>
        <v>0</v>
      </c>
      <c r="D19" s="12" t="n">
        <f>(IF('Set de base'!B44=TRUE,1,0))/1</f>
        <v>0</v>
      </c>
    </row>
    <row r="20" ht="20" customHeight="1">
      <c r="A20" s="15" t="inlineStr">
        <is>
          <t xml:space="preserve">Alexander Dunne</t>
        </is>
      </c>
      <c r="B20" s="10" t="n">
        <v>1</v>
      </c>
      <c r="C20" s="10" t="n">
        <f>IF('Set de base'!B66=TRUE,1,0)</f>
        <v>0</v>
      </c>
      <c r="D20" s="12" t="n">
        <f>(IF('Set de base'!B66=TRUE,1,0))/1</f>
        <v>0</v>
      </c>
    </row>
    <row r="21" ht="20" customHeight="1">
      <c r="A21" s="15" t="inlineStr">
        <is>
          <t xml:space="preserve">Carlos Sainz</t>
        </is>
      </c>
      <c r="B21" s="10" t="n">
        <v>3</v>
      </c>
      <c r="C21" s="10" t="n">
        <f>IF('Set de base'!B7=TRUE,1,0)+IF('Set de base'!B28=TRUE,1,0)+IF('Set de base'!B44=TRUE,1,0)</f>
        <v>0</v>
      </c>
      <c r="D21" s="12" t="n">
        <f>(IF('Set de base'!B7=TRUE,1,0)+IF('Set de base'!B28=TRUE,1,0)+IF('Set de base'!B44=TRUE,1,0))/3</f>
        <v>0</v>
      </c>
    </row>
    <row r="22" ht="20" customHeight="1">
      <c r="A22" s="15" t="inlineStr">
        <is>
          <t xml:space="preserve">Charles Leclerc</t>
        </is>
      </c>
      <c r="B22" s="10" t="n">
        <v>3</v>
      </c>
      <c r="C22" s="10" t="n">
        <f>IF('Set de base'!B8=TRUE,1,0)+IF('Set de base'!B43=TRUE,1,0)+IF('Set de base'!B60=TRUE,1,0)</f>
        <v>0</v>
      </c>
      <c r="D22" s="12" t="n">
        <f>(IF('Set de base'!B8=TRUE,1,0)+IF('Set de base'!B43=TRUE,1,0)+IF('Set de base'!B60=TRUE,1,0))/3</f>
        <v>0</v>
      </c>
    </row>
    <row r="23" ht="20" customHeight="1">
      <c r="A23" s="15" t="inlineStr">
        <is>
          <t xml:space="preserve">Esteban Ocon</t>
        </is>
      </c>
      <c r="B23" s="10" t="n">
        <v>2</v>
      </c>
      <c r="C23" s="10" t="n">
        <f>IF('Set de base'!B9=TRUE,1,0)+IF('Set de base'!B47=TRUE,1,0)</f>
        <v>0</v>
      </c>
      <c r="D23" s="12" t="n">
        <f>(IF('Set de base'!B9=TRUE,1,0)+IF('Set de base'!B47=TRUE,1,0))/2</f>
        <v>0</v>
      </c>
    </row>
    <row r="24" ht="20" customHeight="1">
      <c r="A24" s="15" t="inlineStr">
        <is>
          <t xml:space="preserve">Fernando Alonso</t>
        </is>
      </c>
      <c r="B24" s="10" t="n">
        <v>4</v>
      </c>
      <c r="C24" s="10" t="n">
        <f>IF('Set de base'!B10=TRUE,1,0)+IF('Set de base'!B29=TRUE,1,0)+IF('Set de base'!B46=TRUE,1,0)+IF('Set de base'!B61=TRUE,1,0)</f>
        <v>0</v>
      </c>
      <c r="D24" s="12" t="n">
        <f>(IF('Set de base'!B10=TRUE,1,0)+IF('Set de base'!B29=TRUE,1,0)+IF('Set de base'!B46=TRUE,1,0)+IF('Set de base'!B61=TRUE,1,0))/4</f>
        <v>0</v>
      </c>
    </row>
    <row r="25" ht="20" customHeight="1">
      <c r="A25" s="15" t="inlineStr">
        <is>
          <t xml:space="preserve">Franco Colapinto</t>
        </is>
      </c>
      <c r="B25" s="10" t="n">
        <v>3</v>
      </c>
      <c r="C25" s="10" t="n">
        <f>IF('Set de base'!B11=TRUE,1,0)+IF('Set de base'!B45=TRUE,1,0)+IF('Set de base'!B52=TRUE,1,0)</f>
        <v>0</v>
      </c>
      <c r="D25" s="12" t="n">
        <f>(IF('Set de base'!B11=TRUE,1,0)+IF('Set de base'!B45=TRUE,1,0)+IF('Set de base'!B52=TRUE,1,0))/3</f>
        <v>0</v>
      </c>
    </row>
    <row r="26" ht="20" customHeight="1">
      <c r="A26" s="15" t="inlineStr">
        <is>
          <t xml:space="preserve">Gabriel Bortoleto</t>
        </is>
      </c>
      <c r="B26" s="10" t="n">
        <v>3</v>
      </c>
      <c r="C26" s="10" t="n">
        <f>IF('Set de base'!B12=TRUE,1,0)+IF('Set de base'!B48=TRUE,1,0)+IF('Set de base'!B53=TRUE,1,0)</f>
        <v>0</v>
      </c>
      <c r="D26" s="12" t="n">
        <f>(IF('Set de base'!B12=TRUE,1,0)+IF('Set de base'!B48=TRUE,1,0)+IF('Set de base'!B53=TRUE,1,0))/3</f>
        <v>0</v>
      </c>
    </row>
    <row r="27" ht="20" customHeight="1">
      <c r="A27" s="15" t="inlineStr">
        <is>
          <t xml:space="preserve">Gabriele Minì</t>
        </is>
      </c>
      <c r="B27" s="10" t="n">
        <v>1</v>
      </c>
      <c r="C27" s="10" t="n">
        <f>IF('Set de base'!B67=TRUE,1,0)</f>
        <v>0</v>
      </c>
      <c r="D27" s="12" t="n">
        <f>(IF('Set de base'!B67=TRUE,1,0))/1</f>
        <v>0</v>
      </c>
    </row>
    <row r="28" ht="20" customHeight="1">
      <c r="A28" s="15" t="inlineStr">
        <is>
          <t xml:space="preserve">George Russell</t>
        </is>
      </c>
      <c r="B28" s="10" t="n">
        <v>3</v>
      </c>
      <c r="C28" s="10" t="n">
        <f>IF('Set de base'!B13=TRUE,1,0)+IF('Set de base'!B30=TRUE,1,0)+IF('Set de base'!B41=TRUE,1,0)</f>
        <v>0</v>
      </c>
      <c r="D28" s="12" t="n">
        <f>(IF('Set de base'!B13=TRUE,1,0)+IF('Set de base'!B30=TRUE,1,0)+IF('Set de base'!B41=TRUE,1,0))/3</f>
        <v>0</v>
      </c>
    </row>
    <row r="29" ht="20" customHeight="1">
      <c r="A29" s="15" t="inlineStr">
        <is>
          <t xml:space="preserve">Isack Hadjar</t>
        </is>
      </c>
      <c r="B29" s="10" t="n">
        <v>3</v>
      </c>
      <c r="C29" s="10" t="n">
        <f>IF('Set de base'!B14=TRUE,1,0)+IF('Set de base'!B49=TRUE,1,0)+IF('Set de base'!B54=TRUE,1,0)</f>
        <v>0</v>
      </c>
      <c r="D29" s="12" t="n">
        <f>(IF('Set de base'!B14=TRUE,1,0)+IF('Set de base'!B49=TRUE,1,0)+IF('Set de base'!B54=TRUE,1,0))/3</f>
        <v>0</v>
      </c>
    </row>
    <row r="30" ht="20" customHeight="1">
      <c r="A30" s="15" t="inlineStr">
        <is>
          <t xml:space="preserve">Josep María Martí</t>
        </is>
      </c>
      <c r="B30" s="10" t="n">
        <v>1</v>
      </c>
      <c r="C30" s="10" t="n">
        <f>IF('Set de base'!B68=TRUE,1,0)</f>
        <v>0</v>
      </c>
      <c r="D30" s="12" t="n">
        <f>(IF('Set de base'!B68=TRUE,1,0))/1</f>
        <v>0</v>
      </c>
    </row>
    <row r="31" ht="20" customHeight="1">
      <c r="A31" s="15" t="inlineStr">
        <is>
          <t xml:space="preserve">Kimi Antonelli</t>
        </is>
      </c>
      <c r="B31" s="10" t="n">
        <v>4</v>
      </c>
      <c r="C31" s="10" t="n">
        <f>IF('Set de base'!B15=TRUE,1,0)+IF('Set de base'!B41=TRUE,1,0)+IF('Set de base'!B55=TRUE,1,0)+IF('Set de base'!B62=TRUE,1,0)</f>
        <v>0</v>
      </c>
      <c r="D31" s="12" t="n">
        <f>(IF('Set de base'!B15=TRUE,1,0)+IF('Set de base'!B41=TRUE,1,0)+IF('Set de base'!B55=TRUE,1,0)+IF('Set de base'!B62=TRUE,1,0))/4</f>
        <v>0</v>
      </c>
    </row>
    <row r="32" ht="20" customHeight="1">
      <c r="A32" s="15" t="inlineStr">
        <is>
          <t xml:space="preserve">Lance Stroll</t>
        </is>
      </c>
      <c r="B32" s="10" t="n">
        <v>2</v>
      </c>
      <c r="C32" s="10" t="n">
        <f>IF('Set de base'!B16=TRUE,1,0)+IF('Set de base'!B46=TRUE,1,0)</f>
        <v>0</v>
      </c>
      <c r="D32" s="12" t="n">
        <f>(IF('Set de base'!B16=TRUE,1,0)+IF('Set de base'!B46=TRUE,1,0))/2</f>
        <v>0</v>
      </c>
    </row>
    <row r="33" ht="20" customHeight="1">
      <c r="A33" s="15" t="inlineStr">
        <is>
          <t xml:space="preserve">Lando Norris</t>
        </is>
      </c>
      <c r="B33" s="10" t="n">
        <v>3</v>
      </c>
      <c r="C33" s="10" t="n">
        <f>IF('Set de base'!B17=TRUE,1,0)+IF('Set de base'!B31=TRUE,1,0)+IF('Set de base'!B40=TRUE,1,0)</f>
        <v>0</v>
      </c>
      <c r="D33" s="12" t="n">
        <f>(IF('Set de base'!B17=TRUE,1,0)+IF('Set de base'!B31=TRUE,1,0)+IF('Set de base'!B40=TRUE,1,0))/3</f>
        <v>0</v>
      </c>
    </row>
    <row r="34" ht="20" customHeight="1">
      <c r="A34" s="15" t="inlineStr">
        <is>
          <t xml:space="preserve">Leonardo Fornaroli</t>
        </is>
      </c>
      <c r="B34" s="10" t="n">
        <v>1</v>
      </c>
      <c r="C34" s="10" t="n">
        <f>IF('Set de base'!B69=TRUE,1,0)</f>
        <v>0</v>
      </c>
      <c r="D34" s="12" t="n">
        <f>(IF('Set de base'!B69=TRUE,1,0))/1</f>
        <v>0</v>
      </c>
    </row>
    <row r="35" ht="20" customHeight="1">
      <c r="A35" s="15" t="inlineStr">
        <is>
          <t xml:space="preserve">Lewis Hamilton</t>
        </is>
      </c>
      <c r="B35" s="10" t="n">
        <v>3</v>
      </c>
      <c r="C35" s="10" t="n">
        <f>IF('Set de base'!B18=TRUE,1,0)+IF('Set de base'!B32=TRUE,1,0)+IF('Set de base'!B43=TRUE,1,0)</f>
        <v>0</v>
      </c>
      <c r="D35" s="12" t="n">
        <f>(IF('Set de base'!B18=TRUE,1,0)+IF('Set de base'!B32=TRUE,1,0)+IF('Set de base'!B43=TRUE,1,0))/3</f>
        <v>0</v>
      </c>
    </row>
    <row r="36" ht="20" customHeight="1">
      <c r="A36" s="15" t="inlineStr">
        <is>
          <t xml:space="preserve">Liam Lawson</t>
        </is>
      </c>
      <c r="B36" s="10" t="n">
        <v>4</v>
      </c>
      <c r="C36" s="10" t="n">
        <f>IF('Set de base'!B19=TRUE,1,0)+IF('Set de base'!B33=TRUE,1,0)+IF('Set de base'!B49=TRUE,1,0)+IF('Set de base'!B56=TRUE,1,0)</f>
        <v>0</v>
      </c>
      <c r="D36" s="12" t="n">
        <f>(IF('Set de base'!B19=TRUE,1,0)+IF('Set de base'!B33=TRUE,1,0)+IF('Set de base'!B49=TRUE,1,0)+IF('Set de base'!B56=TRUE,1,0))/4</f>
        <v>0</v>
      </c>
    </row>
    <row r="37" ht="20" customHeight="1">
      <c r="A37" s="15" t="inlineStr">
        <is>
          <t xml:space="preserve">Max Verstappen</t>
        </is>
      </c>
      <c r="B37" s="10" t="n">
        <v>4</v>
      </c>
      <c r="C37" s="10" t="n">
        <f>IF('Set de base'!B20=TRUE,1,0)+IF('Set de base'!B34=TRUE,1,0)+IF('Set de base'!B42=TRUE,1,0)+IF('Set de base'!B63=TRUE,1,0)</f>
        <v>0</v>
      </c>
      <c r="D37" s="12" t="n">
        <f>(IF('Set de base'!B20=TRUE,1,0)+IF('Set de base'!B34=TRUE,1,0)+IF('Set de base'!B42=TRUE,1,0)+IF('Set de base'!B63=TRUE,1,0))/4</f>
        <v>0</v>
      </c>
    </row>
    <row r="38" ht="20" customHeight="1">
      <c r="A38" s="15" t="inlineStr">
        <is>
          <t xml:space="preserve">Nico Hülkenberg</t>
        </is>
      </c>
      <c r="B38" s="10" t="n">
        <v>3</v>
      </c>
      <c r="C38" s="10" t="n">
        <f>IF('Set de base'!B21=TRUE,1,0)+IF('Set de base'!B35=TRUE,1,0)+IF('Set de base'!B48=TRUE,1,0)</f>
        <v>0</v>
      </c>
      <c r="D38" s="12" t="n">
        <f>(IF('Set de base'!B21=TRUE,1,0)+IF('Set de base'!B35=TRUE,1,0)+IF('Set de base'!B48=TRUE,1,0))/3</f>
        <v>0</v>
      </c>
    </row>
    <row r="39" ht="20" customHeight="1">
      <c r="A39" s="15" t="inlineStr">
        <is>
          <t xml:space="preserve">Oliver Bearman</t>
        </is>
      </c>
      <c r="B39" s="10" t="n">
        <v>4</v>
      </c>
      <c r="C39" s="10" t="n">
        <f>IF('Set de base'!B22=TRUE,1,0)+IF('Set de base'!B36=TRUE,1,0)+IF('Set de base'!B47=TRUE,1,0)+IF('Set de base'!B57=TRUE,1,0)</f>
        <v>0</v>
      </c>
      <c r="D39" s="12" t="n">
        <f>(IF('Set de base'!B22=TRUE,1,0)+IF('Set de base'!B36=TRUE,1,0)+IF('Set de base'!B47=TRUE,1,0)+IF('Set de base'!B57=TRUE,1,0))/4</f>
        <v>0</v>
      </c>
    </row>
    <row r="40" ht="20" customHeight="1">
      <c r="A40" s="15" t="inlineStr">
        <is>
          <t xml:space="preserve">Oscar Piastri</t>
        </is>
      </c>
      <c r="B40" s="10" t="n">
        <v>2</v>
      </c>
      <c r="C40" s="10" t="n">
        <f>IF('Set de base'!B23=TRUE,1,0)+IF('Set de base'!B40=TRUE,1,0)</f>
        <v>0</v>
      </c>
      <c r="D40" s="12" t="n">
        <f>(IF('Set de base'!B23=TRUE,1,0)+IF('Set de base'!B40=TRUE,1,0))/2</f>
        <v>0</v>
      </c>
    </row>
    <row r="41" ht="20" customHeight="1">
      <c r="A41" s="15" t="inlineStr">
        <is>
          <t xml:space="preserve">Pierre Gasly</t>
        </is>
      </c>
      <c r="B41" s="10" t="n">
        <v>3</v>
      </c>
      <c r="C41" s="10" t="n">
        <f>IF('Set de base'!B24=TRUE,1,0)+IF('Set de base'!B37=TRUE,1,0)+IF('Set de base'!B45=TRUE,1,0)</f>
        <v>0</v>
      </c>
      <c r="D41" s="12" t="n">
        <f>(IF('Set de base'!B24=TRUE,1,0)+IF('Set de base'!B37=TRUE,1,0)+IF('Set de base'!B45=TRUE,1,0))/3</f>
        <v>0</v>
      </c>
    </row>
    <row r="42" ht="20" customHeight="1">
      <c r="A42" s="15" t="inlineStr">
        <is>
          <t xml:space="preserve">Richard Verschoor</t>
        </is>
      </c>
      <c r="B42" s="10" t="n">
        <v>1</v>
      </c>
      <c r="C42" s="10" t="n">
        <f>IF('Set de base'!B70=TRUE,1,0)</f>
        <v>0</v>
      </c>
      <c r="D42" s="12" t="n">
        <f>(IF('Set de base'!B70=TRUE,1,0))/1</f>
        <v>0</v>
      </c>
    </row>
    <row r="43" ht="20" customHeight="1">
      <c r="A43" s="15" t="inlineStr">
        <is>
          <t xml:space="preserve">Victor Martins</t>
        </is>
      </c>
      <c r="B43" s="10" t="n">
        <v>1</v>
      </c>
      <c r="C43" s="10" t="n">
        <f>IF('Set de base'!B71=TRUE,1,0)</f>
        <v>0</v>
      </c>
      <c r="D43" s="12" t="n">
        <f>(IF('Set de base'!B71=TRUE,1,0))/1</f>
        <v>0</v>
      </c>
    </row>
    <row r="44" ht="20" customHeight="1">
      <c r="A44" s="15" t="inlineStr">
        <is>
          <t xml:space="preserve">Yuki Tsunoda</t>
        </is>
      </c>
      <c r="B44" s="10" t="n">
        <v>2</v>
      </c>
      <c r="C44" s="10" t="n">
        <f>IF('Set de base'!B25=TRUE,1,0)+IF('Set de base'!B42=TRUE,1,0)</f>
        <v>0</v>
      </c>
      <c r="D44" s="12" t="n">
        <f>(IF('Set de base'!B25=TRUE,1,0)+IF('Set de base'!B42=TRUE,1,0))/2</f>
        <v>0</v>
      </c>
    </row>
  </sheetData>
  <mergeCells count="17">
    <mergeCell ref="A1:H1"/>
    <mergeCell ref="A2:H2"/>
    <mergeCell ref="A4:B4"/>
    <mergeCell ref="C4:D4"/>
    <mergeCell ref="E4:F4"/>
    <mergeCell ref="G4:H4"/>
    <mergeCell ref="A5:B6"/>
    <mergeCell ref="A7:B7"/>
    <mergeCell ref="C5:D6"/>
    <mergeCell ref="C7:D7"/>
    <mergeCell ref="E5:F6"/>
    <mergeCell ref="E7:F7"/>
    <mergeCell ref="G5:H6"/>
    <mergeCell ref="G7:H7"/>
    <mergeCell ref="A8:H8"/>
    <mergeCell ref="A10:D10"/>
    <mergeCell ref="A16:D16"/>
  </mergeCells>
  <pageMargins left="0.35" right="0.35" top="0.5" bottom="0.5" header="0.2" footer="0.2"/>
</worksheet>
</file>

<file path=xl/worksheets/sheet2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1" ySplit="4" topLeftCell="B5" activePane="bottomRight" state="frozen"/>
    </sheetView>
  </sheetViews>
  <sheetFormatPr defaultRowHeight="15" outlineLevelRow="1"/>
  <cols>
    <col min="1" max="1" width="36" customWidth="1"/>
    <col min="2" max="2" width="11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4" customWidth="1"/>
  </cols>
  <sheetData>
    <row r="1" ht="36" customHeight="1">
      <c r="A1" s="1" t="inlineStr">
        <is>
          <t xml:space="preserve">Topps Lights Out F1 2025 — Set de base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Standard</t>
        </is>
      </c>
      <c r="C4" s="7" t="inlineStr">
        <is>
          <t xml:space="preserve">Blue /99</t>
        </is>
      </c>
      <c r="D4" s="7" t="inlineStr">
        <is>
          <t xml:space="preserve">Green /75</t>
        </is>
      </c>
      <c r="E4" s="7" t="inlineStr">
        <is>
          <t xml:space="preserve">Purple /49</t>
        </is>
      </c>
      <c r="F4" s="7" t="inlineStr">
        <is>
          <t xml:space="preserve">Orange /25</t>
        </is>
      </c>
      <c r="G4" s="7" t="inlineStr">
        <is>
          <t xml:space="preserve">Black /10</t>
        </is>
      </c>
      <c r="H4" s="7" t="inlineStr">
        <is>
          <t xml:space="preserve">Red /5</t>
        </is>
      </c>
      <c r="I4" s="7" t="inlineStr">
        <is>
          <t xml:space="preserve">Gold Framed /1</t>
        </is>
      </c>
      <c r="J4" s="7" t="inlineStr">
        <is>
          <t xml:space="preserve">Progression</t>
        </is>
      </c>
    </row>
    <row r="5" ht="27" customHeight="1">
      <c r="A5" s="8" t="inlineStr">
        <is>
          <t xml:space="preserve">LIGHTS OUT  ·  20 cartes</t>
        </is>
      </c>
      <c r="J5" s="12" t="n">
        <f>COUNTIF(B6:I25,TRUE)/160</f>
        <v>0</v>
      </c>
    </row>
    <row r="6" ht="21" customHeight="1" outlineLevel="1">
      <c r="A6" s="9" t="inlineStr">
        <is>
          <t xml:space="preserve">Alex Albon</t>
        </is>
      </c>
      <c r="B6" s="11" t="b">
        <v>0</v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1" t="b">
        <v>0</v>
      </c>
      <c r="J6" s="12" t="n">
        <f>COUNTIF(B6:I6,TRUE)/8</f>
        <v>0</v>
      </c>
    </row>
    <row r="7" ht="21" customHeight="1" outlineLevel="1">
      <c r="A7" s="9" t="inlineStr">
        <is>
          <t xml:space="preserve">Carlos Sainz</t>
        </is>
      </c>
      <c r="B7" s="11" t="b">
        <v>0</v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1" t="b">
        <v>0</v>
      </c>
      <c r="J7" s="12" t="n">
        <f>COUNTIF(B7:I7,TRUE)/8</f>
        <v>0</v>
      </c>
    </row>
    <row r="8" ht="21" customHeight="1" outlineLevel="1">
      <c r="A8" s="9" t="inlineStr">
        <is>
          <t xml:space="preserve">Charles Leclerc</t>
        </is>
      </c>
      <c r="B8" s="11" t="b">
        <v>0</v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1" t="b">
        <v>0</v>
      </c>
      <c r="J8" s="12" t="n">
        <f>COUNTIF(B8:I8,TRUE)/8</f>
        <v>0</v>
      </c>
    </row>
    <row r="9" ht="21" customHeight="1" outlineLevel="1">
      <c r="A9" s="9" t="inlineStr">
        <is>
          <t xml:space="preserve">Esteban Ocon</t>
        </is>
      </c>
      <c r="B9" s="11" t="b">
        <v>0</v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0</v>
      </c>
      <c r="I9" s="11" t="b">
        <v>0</v>
      </c>
      <c r="J9" s="12" t="n">
        <f>COUNTIF(B9:I9,TRUE)/8</f>
        <v>0</v>
      </c>
    </row>
    <row r="10" ht="21" customHeight="1" outlineLevel="1">
      <c r="A10" s="9" t="inlineStr">
        <is>
          <t xml:space="preserve">Fernando Alonso</t>
        </is>
      </c>
      <c r="B10" s="11" t="b">
        <v>0</v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2" t="n">
        <f>COUNTIF(B10:I10,TRUE)/8</f>
        <v>0</v>
      </c>
    </row>
    <row r="11" ht="21" customHeight="1" outlineLevel="1">
      <c r="A11" s="9" t="inlineStr">
        <is>
          <t xml:space="preserve">Franco Colapinto</t>
        </is>
      </c>
      <c r="B11" s="11" t="b">
        <v>0</v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2" t="n">
        <f>COUNTIF(B11:I11,TRUE)/8</f>
        <v>0</v>
      </c>
    </row>
    <row r="12" ht="21" customHeight="1" outlineLevel="1">
      <c r="A12" s="9" t="inlineStr">
        <is>
          <t xml:space="preserve">Gabriel Bortoleto (RC)</t>
        </is>
      </c>
      <c r="B12" s="11" t="b">
        <v>0</v>
      </c>
      <c r="C12" s="11" t="b">
        <v>0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2" t="n">
        <f>COUNTIF(B12:I12,TRUE)/8</f>
        <v>0</v>
      </c>
    </row>
    <row r="13" ht="21" customHeight="1" outlineLevel="1">
      <c r="A13" s="9" t="inlineStr">
        <is>
          <t xml:space="preserve">George Russell</t>
        </is>
      </c>
      <c r="B13" s="11" t="b">
        <v>0</v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2" t="n">
        <f>COUNTIF(B13:I13,TRUE)/8</f>
        <v>0</v>
      </c>
    </row>
    <row r="14" ht="21" customHeight="1" outlineLevel="1">
      <c r="A14" s="9" t="inlineStr">
        <is>
          <t xml:space="preserve">Isack Hadjar (RC)</t>
        </is>
      </c>
      <c r="B14" s="11" t="b">
        <v>0</v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2" t="n">
        <f>COUNTIF(B14:I14,TRUE)/8</f>
        <v>0</v>
      </c>
    </row>
    <row r="15" ht="21" customHeight="1" outlineLevel="1">
      <c r="A15" s="9" t="inlineStr">
        <is>
          <t xml:space="preserve">Kimi Antonelli (RC)</t>
        </is>
      </c>
      <c r="B15" s="11" t="b">
        <v>0</v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2" t="n">
        <f>COUNTIF(B15:I15,TRUE)/8</f>
        <v>0</v>
      </c>
    </row>
    <row r="16" ht="21" customHeight="1" outlineLevel="1">
      <c r="A16" s="9" t="inlineStr">
        <is>
          <t xml:space="preserve">Lance Stroll</t>
        </is>
      </c>
      <c r="B16" s="11" t="b">
        <v>0</v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2" t="n">
        <f>COUNTIF(B16:I16,TRUE)/8</f>
        <v>0</v>
      </c>
    </row>
    <row r="17" ht="21" customHeight="1" outlineLevel="1">
      <c r="A17" s="9" t="inlineStr">
        <is>
          <t xml:space="preserve">Lando Norris</t>
        </is>
      </c>
      <c r="B17" s="11" t="b">
        <v>0</v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2" t="n">
        <f>COUNTIF(B17:I17,TRUE)/8</f>
        <v>0</v>
      </c>
    </row>
    <row r="18" ht="21" customHeight="1" outlineLevel="1">
      <c r="A18" s="9" t="inlineStr">
        <is>
          <t xml:space="preserve">Lewis Hamilton</t>
        </is>
      </c>
      <c r="B18" s="11" t="b">
        <v>0</v>
      </c>
      <c r="C18" s="11" t="b">
        <v>0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2" t="n">
        <f>COUNTIF(B18:I18,TRUE)/8</f>
        <v>0</v>
      </c>
    </row>
    <row r="19" ht="21" customHeight="1" outlineLevel="1">
      <c r="A19" s="9" t="inlineStr">
        <is>
          <t xml:space="preserve">Liam Lawson</t>
        </is>
      </c>
      <c r="B19" s="11" t="b">
        <v>0</v>
      </c>
      <c r="C19" s="11" t="b">
        <v>0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2" t="n">
        <f>COUNTIF(B19:I19,TRUE)/8</f>
        <v>0</v>
      </c>
    </row>
    <row r="20" ht="21" customHeight="1" outlineLevel="1">
      <c r="A20" s="9" t="inlineStr">
        <is>
          <t xml:space="preserve">Max Verstappen</t>
        </is>
      </c>
      <c r="B20" s="11" t="b">
        <v>0</v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2" t="n">
        <f>COUNTIF(B20:I20,TRUE)/8</f>
        <v>0</v>
      </c>
    </row>
    <row r="21" ht="21" customHeight="1" outlineLevel="1">
      <c r="A21" s="9" t="inlineStr">
        <is>
          <t xml:space="preserve">Nico Hülkenberg</t>
        </is>
      </c>
      <c r="B21" s="11" t="b">
        <v>0</v>
      </c>
      <c r="C21" s="11" t="b">
        <v>0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2" t="n">
        <f>COUNTIF(B21:I21,TRUE)/8</f>
        <v>0</v>
      </c>
    </row>
    <row r="22" ht="21" customHeight="1" outlineLevel="1">
      <c r="A22" s="9" t="inlineStr">
        <is>
          <t xml:space="preserve">Oliver Bearman (RC)</t>
        </is>
      </c>
      <c r="B22" s="11" t="b">
        <v>0</v>
      </c>
      <c r="C22" s="11" t="b">
        <v>0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2" t="n">
        <f>COUNTIF(B22:I22,TRUE)/8</f>
        <v>0</v>
      </c>
    </row>
    <row r="23" ht="21" customHeight="1" outlineLevel="1">
      <c r="A23" s="9" t="inlineStr">
        <is>
          <t xml:space="preserve">Oscar Piastri</t>
        </is>
      </c>
      <c r="B23" s="11" t="b">
        <v>0</v>
      </c>
      <c r="C23" s="11" t="b">
        <v>0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2" t="n">
        <f>COUNTIF(B23:I23,TRUE)/8</f>
        <v>0</v>
      </c>
    </row>
    <row r="24" ht="21" customHeight="1" outlineLevel="1">
      <c r="A24" s="9" t="inlineStr">
        <is>
          <t xml:space="preserve">Pierre Gasly</t>
        </is>
      </c>
      <c r="B24" s="11" t="b">
        <v>0</v>
      </c>
      <c r="C24" s="11" t="b">
        <v>0</v>
      </c>
      <c r="D24" s="11" t="b">
        <v>0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2" t="n">
        <f>COUNTIF(B24:I24,TRUE)/8</f>
        <v>0</v>
      </c>
    </row>
    <row r="25" ht="21" customHeight="1" outlineLevel="1">
      <c r="A25" s="9" t="inlineStr">
        <is>
          <t xml:space="preserve">Yuki Tsunoda</t>
        </is>
      </c>
      <c r="B25" s="11" t="b">
        <v>0</v>
      </c>
      <c r="C25" s="11" t="b">
        <v>0</v>
      </c>
      <c r="D25" s="11" t="b">
        <v>0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2" t="n">
        <f>COUNTIF(B25:I25,TRUE)/8</f>
        <v>0</v>
      </c>
    </row>
    <row r="26" ht="7" customHeight="1"/>
    <row r="27" ht="27" customHeight="1">
      <c r="A27" s="8" t="inlineStr">
        <is>
          <t xml:space="preserve">NERO  ·  10 cartes</t>
        </is>
      </c>
      <c r="J27" s="12" t="n">
        <f>COUNTIF(B28:I37,TRUE)/80</f>
        <v>0</v>
      </c>
    </row>
    <row r="28" ht="21" customHeight="1" outlineLevel="1">
      <c r="A28" s="9" t="inlineStr">
        <is>
          <t xml:space="preserve">Carlos Sainz</t>
        </is>
      </c>
      <c r="B28" s="11" t="b">
        <v>0</v>
      </c>
      <c r="C28" s="11" t="b">
        <v>0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0</v>
      </c>
      <c r="I28" s="11" t="b">
        <v>0</v>
      </c>
      <c r="J28" s="12" t="n">
        <f>COUNTIF(B28:I28,TRUE)/8</f>
        <v>0</v>
      </c>
    </row>
    <row r="29" ht="21" customHeight="1" outlineLevel="1">
      <c r="A29" s="9" t="inlineStr">
        <is>
          <t xml:space="preserve">Fernando Alonso</t>
        </is>
      </c>
      <c r="B29" s="11" t="b">
        <v>0</v>
      </c>
      <c r="C29" s="11" t="b">
        <v>0</v>
      </c>
      <c r="D29" s="11" t="b">
        <v>0</v>
      </c>
      <c r="E29" s="11" t="b">
        <v>0</v>
      </c>
      <c r="F29" s="11" t="b">
        <v>0</v>
      </c>
      <c r="G29" s="11" t="b">
        <v>0</v>
      </c>
      <c r="H29" s="11" t="b">
        <v>0</v>
      </c>
      <c r="I29" s="11" t="b">
        <v>0</v>
      </c>
      <c r="J29" s="12" t="n">
        <f>COUNTIF(B29:I29,TRUE)/8</f>
        <v>0</v>
      </c>
    </row>
    <row r="30" ht="21" customHeight="1" outlineLevel="1">
      <c r="A30" s="9" t="inlineStr">
        <is>
          <t xml:space="preserve">George Russell</t>
        </is>
      </c>
      <c r="B30" s="11" t="b">
        <v>0</v>
      </c>
      <c r="C30" s="11" t="b">
        <v>0</v>
      </c>
      <c r="D30" s="11" t="b">
        <v>0</v>
      </c>
      <c r="E30" s="11" t="b">
        <v>0</v>
      </c>
      <c r="F30" s="11" t="b">
        <v>0</v>
      </c>
      <c r="G30" s="11" t="b">
        <v>0</v>
      </c>
      <c r="H30" s="11" t="b">
        <v>0</v>
      </c>
      <c r="I30" s="11" t="b">
        <v>0</v>
      </c>
      <c r="J30" s="12" t="n">
        <f>COUNTIF(B30:I30,TRUE)/8</f>
        <v>0</v>
      </c>
    </row>
    <row r="31" ht="21" customHeight="1" outlineLevel="1">
      <c r="A31" s="9" t="inlineStr">
        <is>
          <t xml:space="preserve">Lando Norris</t>
        </is>
      </c>
      <c r="B31" s="11" t="b">
        <v>0</v>
      </c>
      <c r="C31" s="11" t="b">
        <v>0</v>
      </c>
      <c r="D31" s="11" t="b">
        <v>0</v>
      </c>
      <c r="E31" s="11" t="b">
        <v>0</v>
      </c>
      <c r="F31" s="11" t="b">
        <v>0</v>
      </c>
      <c r="G31" s="11" t="b">
        <v>0</v>
      </c>
      <c r="H31" s="11" t="b">
        <v>0</v>
      </c>
      <c r="I31" s="11" t="b">
        <v>0</v>
      </c>
      <c r="J31" s="12" t="n">
        <f>COUNTIF(B31:I31,TRUE)/8</f>
        <v>0</v>
      </c>
    </row>
    <row r="32" ht="21" customHeight="1" outlineLevel="1">
      <c r="A32" s="9" t="inlineStr">
        <is>
          <t xml:space="preserve">Lewis Hamilton</t>
        </is>
      </c>
      <c r="B32" s="11" t="b">
        <v>0</v>
      </c>
      <c r="C32" s="11" t="b">
        <v>0</v>
      </c>
      <c r="D32" s="11" t="b">
        <v>0</v>
      </c>
      <c r="E32" s="11" t="b">
        <v>0</v>
      </c>
      <c r="F32" s="11" t="b">
        <v>0</v>
      </c>
      <c r="G32" s="11" t="b">
        <v>0</v>
      </c>
      <c r="H32" s="11" t="b">
        <v>0</v>
      </c>
      <c r="I32" s="11" t="b">
        <v>0</v>
      </c>
      <c r="J32" s="12" t="n">
        <f>COUNTIF(B32:I32,TRUE)/8</f>
        <v>0</v>
      </c>
    </row>
    <row r="33" ht="21" customHeight="1" outlineLevel="1">
      <c r="A33" s="9" t="inlineStr">
        <is>
          <t xml:space="preserve">Liam Lawson</t>
        </is>
      </c>
      <c r="B33" s="11" t="b">
        <v>0</v>
      </c>
      <c r="C33" s="11" t="b">
        <v>0</v>
      </c>
      <c r="D33" s="11" t="b">
        <v>0</v>
      </c>
      <c r="E33" s="11" t="b">
        <v>0</v>
      </c>
      <c r="F33" s="11" t="b">
        <v>0</v>
      </c>
      <c r="G33" s="11" t="b">
        <v>0</v>
      </c>
      <c r="H33" s="11" t="b">
        <v>0</v>
      </c>
      <c r="I33" s="11" t="b">
        <v>0</v>
      </c>
      <c r="J33" s="12" t="n">
        <f>COUNTIF(B33:I33,TRUE)/8</f>
        <v>0</v>
      </c>
    </row>
    <row r="34" ht="21" customHeight="1" outlineLevel="1">
      <c r="A34" s="9" t="inlineStr">
        <is>
          <t xml:space="preserve">Max Verstappen</t>
        </is>
      </c>
      <c r="B34" s="11" t="b">
        <v>0</v>
      </c>
      <c r="C34" s="11" t="b">
        <v>0</v>
      </c>
      <c r="D34" s="11" t="b">
        <v>0</v>
      </c>
      <c r="E34" s="11" t="b">
        <v>0</v>
      </c>
      <c r="F34" s="11" t="b">
        <v>0</v>
      </c>
      <c r="G34" s="11" t="b">
        <v>0</v>
      </c>
      <c r="H34" s="11" t="b">
        <v>0</v>
      </c>
      <c r="I34" s="11" t="b">
        <v>0</v>
      </c>
      <c r="J34" s="12" t="n">
        <f>COUNTIF(B34:I34,TRUE)/8</f>
        <v>0</v>
      </c>
    </row>
    <row r="35" ht="21" customHeight="1" outlineLevel="1">
      <c r="A35" s="9" t="inlineStr">
        <is>
          <t xml:space="preserve">Nico Hülkenberg</t>
        </is>
      </c>
      <c r="B35" s="11" t="b">
        <v>0</v>
      </c>
      <c r="C35" s="11" t="b">
        <v>0</v>
      </c>
      <c r="D35" s="11" t="b">
        <v>0</v>
      </c>
      <c r="E35" s="11" t="b">
        <v>0</v>
      </c>
      <c r="F35" s="11" t="b">
        <v>0</v>
      </c>
      <c r="G35" s="11" t="b">
        <v>0</v>
      </c>
      <c r="H35" s="11" t="b">
        <v>0</v>
      </c>
      <c r="I35" s="11" t="b">
        <v>0</v>
      </c>
      <c r="J35" s="12" t="n">
        <f>COUNTIF(B35:I35,TRUE)/8</f>
        <v>0</v>
      </c>
    </row>
    <row r="36" ht="21" customHeight="1" outlineLevel="1">
      <c r="A36" s="9" t="inlineStr">
        <is>
          <t xml:space="preserve">Oliver Bearman (RC)</t>
        </is>
      </c>
      <c r="B36" s="11" t="b">
        <v>0</v>
      </c>
      <c r="C36" s="11" t="b">
        <v>0</v>
      </c>
      <c r="D36" s="11" t="b">
        <v>0</v>
      </c>
      <c r="E36" s="11" t="b">
        <v>0</v>
      </c>
      <c r="F36" s="11" t="b">
        <v>0</v>
      </c>
      <c r="G36" s="11" t="b">
        <v>0</v>
      </c>
      <c r="H36" s="11" t="b">
        <v>0</v>
      </c>
      <c r="I36" s="11" t="b">
        <v>0</v>
      </c>
      <c r="J36" s="12" t="n">
        <f>COUNTIF(B36:I36,TRUE)/8</f>
        <v>0</v>
      </c>
    </row>
    <row r="37" ht="21" customHeight="1" outlineLevel="1">
      <c r="A37" s="9" t="inlineStr">
        <is>
          <t xml:space="preserve">Pierre Gasly</t>
        </is>
      </c>
      <c r="B37" s="11" t="b">
        <v>0</v>
      </c>
      <c r="C37" s="11" t="b">
        <v>0</v>
      </c>
      <c r="D37" s="11" t="b">
        <v>0</v>
      </c>
      <c r="E37" s="11" t="b">
        <v>0</v>
      </c>
      <c r="F37" s="11" t="b">
        <v>0</v>
      </c>
      <c r="G37" s="11" t="b">
        <v>0</v>
      </c>
      <c r="H37" s="11" t="b">
        <v>0</v>
      </c>
      <c r="I37" s="11" t="b">
        <v>0</v>
      </c>
      <c r="J37" s="12" t="n">
        <f>COUNTIF(B37:I37,TRUE)/8</f>
        <v>0</v>
      </c>
    </row>
    <row r="38" ht="7" customHeight="1"/>
    <row r="39" ht="27" customHeight="1">
      <c r="A39" s="8" t="inlineStr">
        <is>
          <t xml:space="preserve">TEAM  ·  10 cartes</t>
        </is>
      </c>
      <c r="J39" s="12" t="n">
        <f>COUNTIF(B40:I49,TRUE)/80</f>
        <v>0</v>
      </c>
    </row>
    <row r="40" ht="21" customHeight="1" outlineLevel="1">
      <c r="A40" s="9" t="inlineStr">
        <is>
          <t xml:space="preserve">McLaren Mastercard F1 Team — Andrea Stella / Lando Norris / Oscar Piastri</t>
        </is>
      </c>
      <c r="B40" s="11" t="b">
        <v>0</v>
      </c>
      <c r="C40" s="11" t="b">
        <v>0</v>
      </c>
      <c r="D40" s="11" t="b">
        <v>0</v>
      </c>
      <c r="E40" s="11" t="b">
        <v>0</v>
      </c>
      <c r="F40" s="11" t="b">
        <v>0</v>
      </c>
      <c r="G40" s="11" t="b">
        <v>0</v>
      </c>
      <c r="H40" s="11" t="b">
        <v>0</v>
      </c>
      <c r="I40" s="11" t="b">
        <v>0</v>
      </c>
      <c r="J40" s="12" t="n">
        <f>COUNTIF(B40:I40,TRUE)/8</f>
        <v>0</v>
      </c>
    </row>
    <row r="41" ht="21" customHeight="1" outlineLevel="1">
      <c r="A41" s="9" t="inlineStr">
        <is>
          <t xml:space="preserve">Mercedes-AMG Petronas Formula One Team — Toto Wolff / George Russell / Kimi Antonelli (RC)</t>
        </is>
      </c>
      <c r="B41" s="11" t="b">
        <v>0</v>
      </c>
      <c r="C41" s="11" t="b">
        <v>0</v>
      </c>
      <c r="D41" s="11" t="b">
        <v>0</v>
      </c>
      <c r="E41" s="11" t="b">
        <v>0</v>
      </c>
      <c r="F41" s="11" t="b">
        <v>0</v>
      </c>
      <c r="G41" s="11" t="b">
        <v>0</v>
      </c>
      <c r="H41" s="11" t="b">
        <v>0</v>
      </c>
      <c r="I41" s="11" t="b">
        <v>0</v>
      </c>
      <c r="J41" s="12" t="n">
        <f>COUNTIF(B41:I41,TRUE)/8</f>
        <v>0</v>
      </c>
    </row>
    <row r="42" ht="21" customHeight="1" outlineLevel="1">
      <c r="A42" s="9" t="inlineStr">
        <is>
          <t xml:space="preserve">Oracle Red Bull Racing — Laurent Mekies / Max Verstappen / Yuki Tsunoda</t>
        </is>
      </c>
      <c r="B42" s="11" t="b">
        <v>0</v>
      </c>
      <c r="C42" s="11" t="b">
        <v>0</v>
      </c>
      <c r="D42" s="11" t="b">
        <v>0</v>
      </c>
      <c r="E42" s="11" t="b">
        <v>0</v>
      </c>
      <c r="F42" s="11" t="b">
        <v>0</v>
      </c>
      <c r="G42" s="11" t="b">
        <v>0</v>
      </c>
      <c r="H42" s="11" t="b">
        <v>0</v>
      </c>
      <c r="I42" s="11" t="b">
        <v>0</v>
      </c>
      <c r="J42" s="12" t="n">
        <f>COUNTIF(B42:I42,TRUE)/8</f>
        <v>0</v>
      </c>
    </row>
    <row r="43" ht="21" customHeight="1" outlineLevel="1">
      <c r="A43" s="9" t="inlineStr">
        <is>
          <t xml:space="preserve">Scuderia Ferrari HP — Frédéric Vasseur / Charles Leclerc / Lewis Hamilton</t>
        </is>
      </c>
      <c r="B43" s="11" t="b">
        <v>0</v>
      </c>
      <c r="C43" s="11" t="b">
        <v>0</v>
      </c>
      <c r="D43" s="11" t="b">
        <v>0</v>
      </c>
      <c r="E43" s="11" t="b">
        <v>0</v>
      </c>
      <c r="F43" s="11" t="b">
        <v>0</v>
      </c>
      <c r="G43" s="11" t="b">
        <v>0</v>
      </c>
      <c r="H43" s="11" t="b">
        <v>0</v>
      </c>
      <c r="I43" s="11" t="b">
        <v>0</v>
      </c>
      <c r="J43" s="12" t="n">
        <f>COUNTIF(B43:I43,TRUE)/8</f>
        <v>0</v>
      </c>
    </row>
    <row r="44" ht="21" customHeight="1" outlineLevel="1">
      <c r="A44" s="9" t="inlineStr">
        <is>
          <t xml:space="preserve">Atlassian Williams F1 Team — James Vowles / Alexander Albon / Carlos Sainz</t>
        </is>
      </c>
      <c r="B44" s="11" t="b">
        <v>0</v>
      </c>
      <c r="C44" s="11" t="b">
        <v>0</v>
      </c>
      <c r="D44" s="11" t="b">
        <v>0</v>
      </c>
      <c r="E44" s="11" t="b">
        <v>0</v>
      </c>
      <c r="F44" s="11" t="b">
        <v>0</v>
      </c>
      <c r="G44" s="11" t="b">
        <v>0</v>
      </c>
      <c r="H44" s="11" t="b">
        <v>0</v>
      </c>
      <c r="I44" s="11" t="b">
        <v>0</v>
      </c>
      <c r="J44" s="12" t="n">
        <f>COUNTIF(B44:I44,TRUE)/8</f>
        <v>0</v>
      </c>
    </row>
    <row r="45" ht="21" customHeight="1" outlineLevel="1">
      <c r="A45" s="9" t="inlineStr">
        <is>
          <t xml:space="preserve">BWT Alpine Formula One Team — Flavio Briatore / Pierre Gasly / Franco Colapinto</t>
        </is>
      </c>
      <c r="B45" s="11" t="b">
        <v>0</v>
      </c>
      <c r="C45" s="11" t="b">
        <v>0</v>
      </c>
      <c r="D45" s="11" t="b">
        <v>0</v>
      </c>
      <c r="E45" s="11" t="b">
        <v>0</v>
      </c>
      <c r="F45" s="11" t="b">
        <v>0</v>
      </c>
      <c r="G45" s="11" t="b">
        <v>0</v>
      </c>
      <c r="H45" s="11" t="b">
        <v>0</v>
      </c>
      <c r="I45" s="11" t="b">
        <v>0</v>
      </c>
      <c r="J45" s="12" t="n">
        <f>COUNTIF(B45:I45,TRUE)/8</f>
        <v>0</v>
      </c>
    </row>
    <row r="46" ht="21" customHeight="1" outlineLevel="1">
      <c r="A46" s="9" t="inlineStr">
        <is>
          <t xml:space="preserve">Aston Martin Aramco Formula One Team — Andy Cowell / Fernando Alonso / Lance Stroll</t>
        </is>
      </c>
      <c r="B46" s="11" t="b">
        <v>0</v>
      </c>
      <c r="C46" s="11" t="b">
        <v>0</v>
      </c>
      <c r="D46" s="11" t="b">
        <v>0</v>
      </c>
      <c r="E46" s="11" t="b">
        <v>0</v>
      </c>
      <c r="F46" s="11" t="b">
        <v>0</v>
      </c>
      <c r="G46" s="11" t="b">
        <v>0</v>
      </c>
      <c r="H46" s="11" t="b">
        <v>0</v>
      </c>
      <c r="I46" s="11" t="b">
        <v>0</v>
      </c>
      <c r="J46" s="12" t="n">
        <f>COUNTIF(B46:I46,TRUE)/8</f>
        <v>0</v>
      </c>
    </row>
    <row r="47" ht="21" customHeight="1" outlineLevel="1">
      <c r="A47" s="9" t="inlineStr">
        <is>
          <t xml:space="preserve">TGR Haas F1 Team — Ayao Komatsu / Esteban Ocon / Oliver Bearman (RC)</t>
        </is>
      </c>
      <c r="B47" s="11" t="b">
        <v>0</v>
      </c>
      <c r="C47" s="11" t="b">
        <v>0</v>
      </c>
      <c r="D47" s="11" t="b">
        <v>0</v>
      </c>
      <c r="E47" s="11" t="b">
        <v>0</v>
      </c>
      <c r="F47" s="11" t="b">
        <v>0</v>
      </c>
      <c r="G47" s="11" t="b">
        <v>0</v>
      </c>
      <c r="H47" s="11" t="b">
        <v>0</v>
      </c>
      <c r="I47" s="11" t="b">
        <v>0</v>
      </c>
      <c r="J47" s="12" t="n">
        <f>COUNTIF(B47:I47,TRUE)/8</f>
        <v>0</v>
      </c>
    </row>
    <row r="48" ht="21" customHeight="1" outlineLevel="1">
      <c r="A48" s="9" t="inlineStr">
        <is>
          <t xml:space="preserve">Kick Sauber F1 Team — Jonathan Wheatley / Nico Hülkenberg / Gabriel Bortoleto (RC)</t>
        </is>
      </c>
      <c r="B48" s="11" t="b">
        <v>0</v>
      </c>
      <c r="C48" s="11" t="b">
        <v>0</v>
      </c>
      <c r="D48" s="11" t="b">
        <v>0</v>
      </c>
      <c r="E48" s="11" t="b">
        <v>0</v>
      </c>
      <c r="F48" s="11" t="b">
        <v>0</v>
      </c>
      <c r="G48" s="11" t="b">
        <v>0</v>
      </c>
      <c r="H48" s="11" t="b">
        <v>0</v>
      </c>
      <c r="I48" s="11" t="b">
        <v>0</v>
      </c>
      <c r="J48" s="12" t="n">
        <f>COUNTIF(B48:I48,TRUE)/8</f>
        <v>0</v>
      </c>
    </row>
    <row r="49" ht="21" customHeight="1" outlineLevel="1">
      <c r="A49" s="9" t="inlineStr">
        <is>
          <t xml:space="preserve">Visa Cash App Racing Bulls Formula One Team — Alan Permane / Liam Lawson / Isack Hadjar (RC)</t>
        </is>
      </c>
      <c r="B49" s="11" t="b">
        <v>0</v>
      </c>
      <c r="C49" s="11" t="b">
        <v>0</v>
      </c>
      <c r="D49" s="11" t="b">
        <v>0</v>
      </c>
      <c r="E49" s="11" t="b">
        <v>0</v>
      </c>
      <c r="F49" s="11" t="b">
        <v>0</v>
      </c>
      <c r="G49" s="11" t="b">
        <v>0</v>
      </c>
      <c r="H49" s="11" t="b">
        <v>0</v>
      </c>
      <c r="I49" s="11" t="b">
        <v>0</v>
      </c>
      <c r="J49" s="12" t="n">
        <f>COUNTIF(B49:I49,TRUE)/8</f>
        <v>0</v>
      </c>
    </row>
    <row r="50" ht="7" customHeight="1"/>
    <row r="51" ht="27" customHeight="1">
      <c r="A51" s="8" t="inlineStr">
        <is>
          <t xml:space="preserve">BRIGHT FUTURE  ·  6 cartes</t>
        </is>
      </c>
      <c r="J51" s="12" t="n">
        <f>COUNTIF(B52:I57,TRUE)/48</f>
        <v>0</v>
      </c>
    </row>
    <row r="52" ht="21" customHeight="1" outlineLevel="1">
      <c r="A52" s="9" t="inlineStr">
        <is>
          <t xml:space="preserve">Franco Colapinto</t>
        </is>
      </c>
      <c r="B52" s="11" t="b">
        <v>0</v>
      </c>
      <c r="C52" s="11" t="b">
        <v>0</v>
      </c>
      <c r="D52" s="11" t="b">
        <v>0</v>
      </c>
      <c r="E52" s="11" t="b">
        <v>0</v>
      </c>
      <c r="F52" s="11" t="b">
        <v>0</v>
      </c>
      <c r="G52" s="11" t="b">
        <v>0</v>
      </c>
      <c r="H52" s="11" t="b">
        <v>0</v>
      </c>
      <c r="I52" s="11" t="b">
        <v>0</v>
      </c>
      <c r="J52" s="12" t="n">
        <f>COUNTIF(B52:I52,TRUE)/8</f>
        <v>0</v>
      </c>
    </row>
    <row r="53" ht="21" customHeight="1" outlineLevel="1">
      <c r="A53" s="9" t="inlineStr">
        <is>
          <t xml:space="preserve">Gabriel Bortoleto (RC)</t>
        </is>
      </c>
      <c r="B53" s="11" t="b">
        <v>0</v>
      </c>
      <c r="C53" s="11" t="b">
        <v>0</v>
      </c>
      <c r="D53" s="11" t="b">
        <v>0</v>
      </c>
      <c r="E53" s="11" t="b">
        <v>0</v>
      </c>
      <c r="F53" s="11" t="b">
        <v>0</v>
      </c>
      <c r="G53" s="11" t="b">
        <v>0</v>
      </c>
      <c r="H53" s="11" t="b">
        <v>0</v>
      </c>
      <c r="I53" s="11" t="b">
        <v>0</v>
      </c>
      <c r="J53" s="12" t="n">
        <f>COUNTIF(B53:I53,TRUE)/8</f>
        <v>0</v>
      </c>
    </row>
    <row r="54" ht="21" customHeight="1" outlineLevel="1">
      <c r="A54" s="9" t="inlineStr">
        <is>
          <t xml:space="preserve">Isack Hadjar (RC)</t>
        </is>
      </c>
      <c r="B54" s="11" t="b">
        <v>0</v>
      </c>
      <c r="C54" s="11" t="b">
        <v>0</v>
      </c>
      <c r="D54" s="11" t="b">
        <v>0</v>
      </c>
      <c r="E54" s="11" t="b">
        <v>0</v>
      </c>
      <c r="F54" s="11" t="b">
        <v>0</v>
      </c>
      <c r="G54" s="11" t="b">
        <v>0</v>
      </c>
      <c r="H54" s="11" t="b">
        <v>0</v>
      </c>
      <c r="I54" s="11" t="b">
        <v>0</v>
      </c>
      <c r="J54" s="12" t="n">
        <f>COUNTIF(B54:I54,TRUE)/8</f>
        <v>0</v>
      </c>
    </row>
    <row r="55" ht="21" customHeight="1" outlineLevel="1">
      <c r="A55" s="9" t="inlineStr">
        <is>
          <t xml:space="preserve">Kimi Antonelli (RC)</t>
        </is>
      </c>
      <c r="B55" s="11" t="b">
        <v>0</v>
      </c>
      <c r="C55" s="11" t="b">
        <v>0</v>
      </c>
      <c r="D55" s="11" t="b">
        <v>0</v>
      </c>
      <c r="E55" s="11" t="b">
        <v>0</v>
      </c>
      <c r="F55" s="11" t="b">
        <v>0</v>
      </c>
      <c r="G55" s="11" t="b">
        <v>0</v>
      </c>
      <c r="H55" s="11" t="b">
        <v>0</v>
      </c>
      <c r="I55" s="11" t="b">
        <v>0</v>
      </c>
      <c r="J55" s="12" t="n">
        <f>COUNTIF(B55:I55,TRUE)/8</f>
        <v>0</v>
      </c>
    </row>
    <row r="56" ht="21" customHeight="1" outlineLevel="1">
      <c r="A56" s="9" t="inlineStr">
        <is>
          <t xml:space="preserve">Liam Lawson</t>
        </is>
      </c>
      <c r="B56" s="11" t="b">
        <v>0</v>
      </c>
      <c r="C56" s="11" t="b">
        <v>0</v>
      </c>
      <c r="D56" s="11" t="b">
        <v>0</v>
      </c>
      <c r="E56" s="11" t="b">
        <v>0</v>
      </c>
      <c r="F56" s="11" t="b">
        <v>0</v>
      </c>
      <c r="G56" s="11" t="b">
        <v>0</v>
      </c>
      <c r="H56" s="11" t="b">
        <v>0</v>
      </c>
      <c r="I56" s="11" t="b">
        <v>0</v>
      </c>
      <c r="J56" s="12" t="n">
        <f>COUNTIF(B56:I56,TRUE)/8</f>
        <v>0</v>
      </c>
    </row>
    <row r="57" ht="21" customHeight="1" outlineLevel="1">
      <c r="A57" s="9" t="inlineStr">
        <is>
          <t xml:space="preserve">Oliver Bearman (RC)</t>
        </is>
      </c>
      <c r="B57" s="11" t="b">
        <v>0</v>
      </c>
      <c r="C57" s="11" t="b">
        <v>0</v>
      </c>
      <c r="D57" s="11" t="b">
        <v>0</v>
      </c>
      <c r="E57" s="11" t="b">
        <v>0</v>
      </c>
      <c r="F57" s="11" t="b">
        <v>0</v>
      </c>
      <c r="G57" s="11" t="b">
        <v>0</v>
      </c>
      <c r="H57" s="11" t="b">
        <v>0</v>
      </c>
      <c r="I57" s="11" t="b">
        <v>0</v>
      </c>
      <c r="J57" s="12" t="n">
        <f>COUNTIF(B57:I57,TRUE)/8</f>
        <v>0</v>
      </c>
    </row>
    <row r="58" ht="7" customHeight="1"/>
    <row r="59" ht="27" customHeight="1">
      <c r="A59" s="8" t="inlineStr">
        <is>
          <t xml:space="preserve">RECORDS  ·  4 cartes</t>
        </is>
      </c>
      <c r="J59" s="12" t="n">
        <f>COUNTIF(B60:I63,TRUE)/32</f>
        <v>0</v>
      </c>
    </row>
    <row r="60" ht="21" customHeight="1" outlineLevel="1">
      <c r="A60" s="9" t="inlineStr">
        <is>
          <t xml:space="preserve">Charles Leclerc</t>
        </is>
      </c>
      <c r="B60" s="11" t="b">
        <v>0</v>
      </c>
      <c r="C60" s="11" t="b">
        <v>0</v>
      </c>
      <c r="D60" s="11" t="b">
        <v>0</v>
      </c>
      <c r="E60" s="11" t="b">
        <v>0</v>
      </c>
      <c r="F60" s="11" t="b">
        <v>0</v>
      </c>
      <c r="G60" s="11" t="b">
        <v>0</v>
      </c>
      <c r="H60" s="11" t="b">
        <v>0</v>
      </c>
      <c r="I60" s="11" t="b">
        <v>0</v>
      </c>
      <c r="J60" s="12" t="n">
        <f>COUNTIF(B60:I60,TRUE)/8</f>
        <v>0</v>
      </c>
    </row>
    <row r="61" ht="21" customHeight="1" outlineLevel="1">
      <c r="A61" s="9" t="inlineStr">
        <is>
          <t xml:space="preserve">Fernando Alonso</t>
        </is>
      </c>
      <c r="B61" s="11" t="b">
        <v>0</v>
      </c>
      <c r="C61" s="11" t="b">
        <v>0</v>
      </c>
      <c r="D61" s="11" t="b">
        <v>0</v>
      </c>
      <c r="E61" s="11" t="b">
        <v>0</v>
      </c>
      <c r="F61" s="11" t="b">
        <v>0</v>
      </c>
      <c r="G61" s="11" t="b">
        <v>0</v>
      </c>
      <c r="H61" s="11" t="b">
        <v>0</v>
      </c>
      <c r="I61" s="11" t="b">
        <v>0</v>
      </c>
      <c r="J61" s="12" t="n">
        <f>COUNTIF(B61:I61,TRUE)/8</f>
        <v>0</v>
      </c>
    </row>
    <row r="62" ht="21" customHeight="1" outlineLevel="1">
      <c r="A62" s="9" t="inlineStr">
        <is>
          <t xml:space="preserve">Kimi Antonelli (RC)</t>
        </is>
      </c>
      <c r="B62" s="11" t="b">
        <v>0</v>
      </c>
      <c r="C62" s="11" t="b">
        <v>0</v>
      </c>
      <c r="D62" s="11" t="b">
        <v>0</v>
      </c>
      <c r="E62" s="11" t="b">
        <v>0</v>
      </c>
      <c r="F62" s="11" t="b">
        <v>0</v>
      </c>
      <c r="G62" s="11" t="b">
        <v>0</v>
      </c>
      <c r="H62" s="11" t="b">
        <v>0</v>
      </c>
      <c r="I62" s="11" t="b">
        <v>0</v>
      </c>
      <c r="J62" s="12" t="n">
        <f>COUNTIF(B62:I62,TRUE)/8</f>
        <v>0</v>
      </c>
    </row>
    <row r="63" ht="21" customHeight="1" outlineLevel="1">
      <c r="A63" s="9" t="inlineStr">
        <is>
          <t xml:space="preserve">Max Verstappen</t>
        </is>
      </c>
      <c r="B63" s="11" t="b">
        <v>0</v>
      </c>
      <c r="C63" s="11" t="b">
        <v>0</v>
      </c>
      <c r="D63" s="11" t="b">
        <v>0</v>
      </c>
      <c r="E63" s="11" t="b">
        <v>0</v>
      </c>
      <c r="F63" s="11" t="b">
        <v>0</v>
      </c>
      <c r="G63" s="11" t="b">
        <v>0</v>
      </c>
      <c r="H63" s="11" t="b">
        <v>0</v>
      </c>
      <c r="I63" s="11" t="b">
        <v>0</v>
      </c>
      <c r="J63" s="12" t="n">
        <f>COUNTIF(B63:I63,TRUE)/8</f>
        <v>0</v>
      </c>
    </row>
    <row r="64" ht="7" customHeight="1"/>
    <row r="65" ht="27" customHeight="1">
      <c r="A65" s="8" t="inlineStr">
        <is>
          <t xml:space="preserve">NEXT GEN  ·  6 cartes</t>
        </is>
      </c>
      <c r="J65" s="12" t="n">
        <f>COUNTIF(B66:I71,TRUE)/48</f>
        <v>0</v>
      </c>
    </row>
    <row r="66" ht="21" customHeight="1" outlineLevel="1">
      <c r="A66" s="9" t="inlineStr">
        <is>
          <t xml:space="preserve">Alexander Dunne</t>
        </is>
      </c>
      <c r="B66" s="11" t="b">
        <v>0</v>
      </c>
      <c r="C66" s="11" t="b">
        <v>0</v>
      </c>
      <c r="D66" s="11" t="b">
        <v>0</v>
      </c>
      <c r="E66" s="11" t="b">
        <v>0</v>
      </c>
      <c r="F66" s="11" t="b">
        <v>0</v>
      </c>
      <c r="G66" s="11" t="b">
        <v>0</v>
      </c>
      <c r="H66" s="11" t="b">
        <v>0</v>
      </c>
      <c r="I66" s="11" t="b">
        <v>0</v>
      </c>
      <c r="J66" s="12" t="n">
        <f>COUNTIF(B66:I66,TRUE)/8</f>
        <v>0</v>
      </c>
    </row>
    <row r="67" ht="21" customHeight="1" outlineLevel="1">
      <c r="A67" s="9" t="inlineStr">
        <is>
          <t xml:space="preserve">Gabriele Minì</t>
        </is>
      </c>
      <c r="B67" s="11" t="b">
        <v>0</v>
      </c>
      <c r="C67" s="11" t="b">
        <v>0</v>
      </c>
      <c r="D67" s="11" t="b">
        <v>0</v>
      </c>
      <c r="E67" s="11" t="b">
        <v>0</v>
      </c>
      <c r="F67" s="11" t="b">
        <v>0</v>
      </c>
      <c r="G67" s="11" t="b">
        <v>0</v>
      </c>
      <c r="H67" s="11" t="b">
        <v>0</v>
      </c>
      <c r="I67" s="11" t="b">
        <v>0</v>
      </c>
      <c r="J67" s="12" t="n">
        <f>COUNTIF(B67:I67,TRUE)/8</f>
        <v>0</v>
      </c>
    </row>
    <row r="68" ht="21" customHeight="1" outlineLevel="1">
      <c r="A68" s="9" t="inlineStr">
        <is>
          <t xml:space="preserve">Josep María Martí</t>
        </is>
      </c>
      <c r="B68" s="11" t="b">
        <v>0</v>
      </c>
      <c r="C68" s="11" t="b">
        <v>0</v>
      </c>
      <c r="D68" s="11" t="b">
        <v>0</v>
      </c>
      <c r="E68" s="11" t="b">
        <v>0</v>
      </c>
      <c r="F68" s="11" t="b">
        <v>0</v>
      </c>
      <c r="G68" s="11" t="b">
        <v>0</v>
      </c>
      <c r="H68" s="11" t="b">
        <v>0</v>
      </c>
      <c r="I68" s="11" t="b">
        <v>0</v>
      </c>
      <c r="J68" s="12" t="n">
        <f>COUNTIF(B68:I68,TRUE)/8</f>
        <v>0</v>
      </c>
    </row>
    <row r="69" ht="21" customHeight="1" outlineLevel="1">
      <c r="A69" s="9" t="inlineStr">
        <is>
          <t xml:space="preserve">Leonardo Fornaroli</t>
        </is>
      </c>
      <c r="B69" s="11" t="b">
        <v>0</v>
      </c>
      <c r="C69" s="11" t="b">
        <v>0</v>
      </c>
      <c r="D69" s="11" t="b">
        <v>0</v>
      </c>
      <c r="E69" s="11" t="b">
        <v>0</v>
      </c>
      <c r="F69" s="11" t="b">
        <v>0</v>
      </c>
      <c r="G69" s="11" t="b">
        <v>0</v>
      </c>
      <c r="H69" s="11" t="b">
        <v>0</v>
      </c>
      <c r="I69" s="11" t="b">
        <v>0</v>
      </c>
      <c r="J69" s="12" t="n">
        <f>COUNTIF(B69:I69,TRUE)/8</f>
        <v>0</v>
      </c>
    </row>
    <row r="70" ht="21" customHeight="1" outlineLevel="1">
      <c r="A70" s="9" t="inlineStr">
        <is>
          <t xml:space="preserve">Richard Verschoor</t>
        </is>
      </c>
      <c r="B70" s="11" t="b">
        <v>0</v>
      </c>
      <c r="C70" s="11" t="b">
        <v>0</v>
      </c>
      <c r="D70" s="11" t="b">
        <v>0</v>
      </c>
      <c r="E70" s="11" t="b">
        <v>0</v>
      </c>
      <c r="F70" s="11" t="b">
        <v>0</v>
      </c>
      <c r="G70" s="11" t="b">
        <v>0</v>
      </c>
      <c r="H70" s="11" t="b">
        <v>0</v>
      </c>
      <c r="I70" s="11" t="b">
        <v>0</v>
      </c>
      <c r="J70" s="12" t="n">
        <f>COUNTIF(B70:I70,TRUE)/8</f>
        <v>0</v>
      </c>
    </row>
    <row r="71" ht="21" customHeight="1" outlineLevel="1">
      <c r="A71" s="9" t="inlineStr">
        <is>
          <t xml:space="preserve">Victor Martins</t>
        </is>
      </c>
      <c r="B71" s="11" t="b">
        <v>0</v>
      </c>
      <c r="C71" s="11" t="b">
        <v>0</v>
      </c>
      <c r="D71" s="11" t="b">
        <v>0</v>
      </c>
      <c r="E71" s="11" t="b">
        <v>0</v>
      </c>
      <c r="F71" s="11" t="b">
        <v>0</v>
      </c>
      <c r="G71" s="11" t="b">
        <v>0</v>
      </c>
      <c r="H71" s="11" t="b">
        <v>0</v>
      </c>
      <c r="I71" s="11" t="b">
        <v>0</v>
      </c>
      <c r="J71" s="12" t="n">
        <f>COUNTIF(B71:I71,TRUE)/8</f>
        <v>0</v>
      </c>
    </row>
    <row r="72" ht="7" customHeight="1"/>
  </sheetData>
  <mergeCells count="9">
    <mergeCell ref="A1:J1"/>
    <mergeCell ref="A2:J2"/>
    <mergeCell ref="A3:J3"/>
    <mergeCell ref="A5:I5"/>
    <mergeCell ref="A27:I27"/>
    <mergeCell ref="A39:I39"/>
    <mergeCell ref="A51:I51"/>
    <mergeCell ref="A59:I59"/>
    <mergeCell ref="A65:I65"/>
  </mergeCells>
  <dataValidations count="56">
    <dataValidation sqref="B6 C6 D6 E6 F6 G6 H6 I6"/>
    <dataValidation sqref="B7 C7 D7 E7 F7 G7 H7 I7"/>
    <dataValidation sqref="B8 C8 D8 E8 F8 G8 H8 I8"/>
    <dataValidation sqref="B9 C9 D9 E9 F9 G9 H9 I9"/>
    <dataValidation sqref="B10 C10 D10 E10 F10 G10 H10 I10"/>
    <dataValidation sqref="B11 C11 D11 E11 F11 G11 H11 I11"/>
    <dataValidation sqref="B12 C12 D12 E12 F12 G12 H12 I12"/>
    <dataValidation sqref="B13 C13 D13 E13 F13 G13 H13 I13"/>
    <dataValidation sqref="B14 C14 D14 E14 F14 G14 H14 I14"/>
    <dataValidation sqref="B15 C15 D15 E15 F15 G15 H15 I15"/>
    <dataValidation sqref="B16 C16 D16 E16 F16 G16 H16 I16"/>
    <dataValidation sqref="B17 C17 D17 E17 F17 G17 H17 I17"/>
    <dataValidation sqref="B18 C18 D18 E18 F18 G18 H18 I18"/>
    <dataValidation sqref="B19 C19 D19 E19 F19 G19 H19 I19"/>
    <dataValidation sqref="B20 C20 D20 E20 F20 G20 H20 I20"/>
    <dataValidation sqref="B21 C21 D21 E21 F21 G21 H21 I21"/>
    <dataValidation sqref="B22 C22 D22 E22 F22 G22 H22 I22"/>
    <dataValidation sqref="B23 C23 D23 E23 F23 G23 H23 I23"/>
    <dataValidation sqref="B24 C24 D24 E24 F24 G24 H24 I24"/>
    <dataValidation sqref="B25 C25 D25 E25 F25 G25 H25 I25"/>
    <dataValidation sqref="B28 C28 D28 E28 F28 G28 H28 I28"/>
    <dataValidation sqref="B29 C29 D29 E29 F29 G29 H29 I29"/>
    <dataValidation sqref="B30 C30 D30 E30 F30 G30 H30 I30"/>
    <dataValidation sqref="B31 C31 D31 E31 F31 G31 H31 I31"/>
    <dataValidation sqref="B32 C32 D32 E32 F32 G32 H32 I32"/>
    <dataValidation sqref="B33 C33 D33 E33 F33 G33 H33 I33"/>
    <dataValidation sqref="B34 C34 D34 E34 F34 G34 H34 I34"/>
    <dataValidation sqref="B35 C35 D35 E35 F35 G35 H35 I35"/>
    <dataValidation sqref="B36 C36 D36 E36 F36 G36 H36 I36"/>
    <dataValidation sqref="B37 C37 D37 E37 F37 G37 H37 I37"/>
    <dataValidation sqref="B40 C40 D40 E40 F40 G40 H40 I40"/>
    <dataValidation sqref="B41 C41 D41 E41 F41 G41 H41 I41"/>
    <dataValidation sqref="B42 C42 D42 E42 F42 G42 H42 I42"/>
    <dataValidation sqref="B43 C43 D43 E43 F43 G43 H43 I43"/>
    <dataValidation sqref="B44 C44 D44 E44 F44 G44 H44 I44"/>
    <dataValidation sqref="B45 C45 D45 E45 F45 G45 H45 I45"/>
    <dataValidation sqref="B46 C46 D46 E46 F46 G46 H46 I46"/>
    <dataValidation sqref="B47 C47 D47 E47 F47 G47 H47 I47"/>
    <dataValidation sqref="B48 C48 D48 E48 F48 G48 H48 I48"/>
    <dataValidation sqref="B49 C49 D49 E49 F49 G49 H49 I49"/>
    <dataValidation sqref="B52 C52 D52 E52 F52 G52 H52 I52"/>
    <dataValidation sqref="B53 C53 D53 E53 F53 G53 H53 I53"/>
    <dataValidation sqref="B54 C54 D54 E54 F54 G54 H54 I54"/>
    <dataValidation sqref="B55 C55 D55 E55 F55 G55 H55 I55"/>
    <dataValidation sqref="B56 C56 D56 E56 F56 G56 H56 I56"/>
    <dataValidation sqref="B57 C57 D57 E57 F57 G57 H57 I57"/>
    <dataValidation sqref="B60 C60 D60 E60 F60 G60 H60 I60"/>
    <dataValidation sqref="B61 C61 D61 E61 F61 G61 H61 I61"/>
    <dataValidation sqref="B62 C62 D62 E62 F62 G62 H62 I62"/>
    <dataValidation sqref="B63 C63 D63 E63 F63 G63 H63 I63"/>
    <dataValidation sqref="B66 C66 D66 E66 F66 G66 H66 I66"/>
    <dataValidation sqref="B67 C67 D67 E67 F67 G67 H67 I67"/>
    <dataValidation sqref="B68 C68 D68 E68 F68 G68 H68 I68"/>
    <dataValidation sqref="B69 C69 D69 E69 F69 G69 H69 I69"/>
    <dataValidation sqref="B70 C70 D70 E70 F70 G70 H70 I70"/>
    <dataValidation sqref="B71 C71 D71 E71 F71 G71 H71 I71"/>
  </dataValidations>
  <pageMargins left="0.35" right="0.35" top="0.5" bottom="0.5" header="0.2" footer="0.2"/>
</worksheet>
</file>

<file path=xl/worksheets/sheet3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1" ySplit="4" topLeftCell="B5" activePane="bottomRight" state="frozen"/>
    </sheetView>
  </sheetViews>
  <sheetFormatPr defaultRowHeight="15" outlineLevelRow="1"/>
  <cols>
    <col min="1" max="1" width="36" customWidth="1"/>
    <col min="2" max="2" width="11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4" customWidth="1"/>
  </cols>
  <sheetData>
    <row r="1" ht="36" customHeight="1">
      <c r="A1" s="1" t="inlineStr">
        <is>
          <t xml:space="preserve">Topps Lights Out F1 2025 — Autographes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Standard</t>
        </is>
      </c>
      <c r="C4" s="7" t="inlineStr">
        <is>
          <t xml:space="preserve">Blue /99</t>
        </is>
      </c>
      <c r="D4" s="7" t="inlineStr">
        <is>
          <t xml:space="preserve">Green /75</t>
        </is>
      </c>
      <c r="E4" s="7" t="inlineStr">
        <is>
          <t xml:space="preserve">Purple /49</t>
        </is>
      </c>
      <c r="F4" s="7" t="inlineStr">
        <is>
          <t xml:space="preserve">Orange /25</t>
        </is>
      </c>
      <c r="G4" s="7" t="inlineStr">
        <is>
          <t xml:space="preserve">Black /10</t>
        </is>
      </c>
      <c r="H4" s="7" t="inlineStr">
        <is>
          <t xml:space="preserve">Red /5</t>
        </is>
      </c>
      <c r="I4" s="7" t="inlineStr">
        <is>
          <t xml:space="preserve">Gold Framed /1</t>
        </is>
      </c>
      <c r="J4" s="7" t="inlineStr">
        <is>
          <t xml:space="preserve">Progression</t>
        </is>
      </c>
    </row>
    <row r="5" ht="27" customHeight="1">
      <c r="A5" s="8" t="inlineStr">
        <is>
          <t xml:space="preserve">LIGHTS OUT  ·  12 cartes</t>
        </is>
      </c>
      <c r="J5" s="12" t="n">
        <f>COUNTIF(B6:I17,TRUE)/96</f>
        <v>0</v>
      </c>
    </row>
    <row r="6" ht="21" customHeight="1" outlineLevel="1">
      <c r="A6" s="9" t="inlineStr">
        <is>
          <t xml:space="preserve">Esteban Ocon</t>
        </is>
      </c>
      <c r="B6" s="11" t="b">
        <v>0</v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1" t="b">
        <v>0</v>
      </c>
      <c r="J6" s="12" t="n">
        <f>COUNTIF(B6:I6,TRUE)/8</f>
        <v>0</v>
      </c>
    </row>
    <row r="7" ht="21" customHeight="1" outlineLevel="1">
      <c r="A7" s="9" t="inlineStr">
        <is>
          <t xml:space="preserve">Franco Colapinto</t>
        </is>
      </c>
      <c r="B7" s="11" t="b">
        <v>0</v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1" t="b">
        <v>0</v>
      </c>
      <c r="J7" s="12" t="n">
        <f>COUNTIF(B7:I7,TRUE)/8</f>
        <v>0</v>
      </c>
    </row>
    <row r="8" ht="21" customHeight="1" outlineLevel="1">
      <c r="A8" s="9" t="inlineStr">
        <is>
          <t xml:space="preserve">George Russell</t>
        </is>
      </c>
      <c r="B8" s="11" t="b">
        <v>0</v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1" t="b">
        <v>0</v>
      </c>
      <c r="J8" s="12" t="n">
        <f>COUNTIF(B8:I8,TRUE)/8</f>
        <v>0</v>
      </c>
    </row>
    <row r="9" ht="21" customHeight="1" outlineLevel="1">
      <c r="A9" s="9" t="inlineStr">
        <is>
          <t xml:space="preserve">Isack Hadjar (RC)</t>
        </is>
      </c>
      <c r="B9" s="11" t="b">
        <v>0</v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0</v>
      </c>
      <c r="I9" s="11" t="b">
        <v>0</v>
      </c>
      <c r="J9" s="12" t="n">
        <f>COUNTIF(B9:I9,TRUE)/8</f>
        <v>0</v>
      </c>
    </row>
    <row r="10" ht="21" customHeight="1" outlineLevel="1">
      <c r="A10" s="9" t="inlineStr">
        <is>
          <t xml:space="preserve">Kimi Antonelli (RC)</t>
        </is>
      </c>
      <c r="B10" s="11" t="b">
        <v>0</v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2" t="n">
        <f>COUNTIF(B10:I10,TRUE)/8</f>
        <v>0</v>
      </c>
    </row>
    <row r="11" ht="21" customHeight="1" outlineLevel="1">
      <c r="A11" s="9" t="inlineStr">
        <is>
          <t xml:space="preserve">Lance Stroll</t>
        </is>
      </c>
      <c r="B11" s="11" t="b">
        <v>0</v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2" t="n">
        <f>COUNTIF(B11:I11,TRUE)/8</f>
        <v>0</v>
      </c>
    </row>
    <row r="12" ht="21" customHeight="1" outlineLevel="1">
      <c r="A12" s="9" t="inlineStr">
        <is>
          <t xml:space="preserve">Lando Norris</t>
        </is>
      </c>
      <c r="B12" s="11" t="b">
        <v>0</v>
      </c>
      <c r="C12" s="11" t="b">
        <v>0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2" t="n">
        <f>COUNTIF(B12:I12,TRUE)/8</f>
        <v>0</v>
      </c>
    </row>
    <row r="13" ht="21" customHeight="1" outlineLevel="1">
      <c r="A13" s="9" t="inlineStr">
        <is>
          <t xml:space="preserve">Lewis Hamilton</t>
        </is>
      </c>
      <c r="B13" s="11" t="b">
        <v>0</v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2" t="n">
        <f>COUNTIF(B13:I13,TRUE)/8</f>
        <v>0</v>
      </c>
    </row>
    <row r="14" ht="21" customHeight="1" outlineLevel="1">
      <c r="A14" s="9" t="inlineStr">
        <is>
          <t xml:space="preserve">Oliver Bearman (RC)</t>
        </is>
      </c>
      <c r="B14" s="11" t="b">
        <v>0</v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2" t="n">
        <f>COUNTIF(B14:I14,TRUE)/8</f>
        <v>0</v>
      </c>
    </row>
    <row r="15" ht="21" customHeight="1" outlineLevel="1">
      <c r="A15" s="9" t="inlineStr">
        <is>
          <t xml:space="preserve">Oscar Piastri</t>
        </is>
      </c>
      <c r="B15" s="11" t="b">
        <v>0</v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2" t="n">
        <f>COUNTIF(B15:I15,TRUE)/8</f>
        <v>0</v>
      </c>
    </row>
    <row r="16" ht="21" customHeight="1" outlineLevel="1">
      <c r="A16" s="9" t="inlineStr">
        <is>
          <t xml:space="preserve">Pierre Gasly</t>
        </is>
      </c>
      <c r="B16" s="11" t="b">
        <v>0</v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2" t="n">
        <f>COUNTIF(B16:I16,TRUE)/8</f>
        <v>0</v>
      </c>
    </row>
    <row r="17" ht="21" customHeight="1" outlineLevel="1">
      <c r="A17" s="9" t="inlineStr">
        <is>
          <t xml:space="preserve">Yuki Tsunoda</t>
        </is>
      </c>
      <c r="B17" s="11" t="b">
        <v>0</v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2" t="n">
        <f>COUNTIF(B17:I17,TRUE)/8</f>
        <v>0</v>
      </c>
    </row>
    <row r="18" ht="7" customHeight="1"/>
    <row r="19" ht="27" customHeight="1">
      <c r="A19" s="8" t="inlineStr">
        <is>
          <t xml:space="preserve">NERO  ·  5 cartes</t>
        </is>
      </c>
      <c r="J19" s="12" t="n">
        <f>COUNTIF(B20:I24,TRUE)/40</f>
        <v>0</v>
      </c>
    </row>
    <row r="20" ht="21" customHeight="1" outlineLevel="1">
      <c r="A20" s="9" t="inlineStr">
        <is>
          <t xml:space="preserve">George Russell</t>
        </is>
      </c>
      <c r="B20" s="11" t="b">
        <v>0</v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2" t="n">
        <f>COUNTIF(B20:I20,TRUE)/8</f>
        <v>0</v>
      </c>
    </row>
    <row r="21" ht="21" customHeight="1" outlineLevel="1">
      <c r="A21" s="9" t="inlineStr">
        <is>
          <t xml:space="preserve">Lando Norris</t>
        </is>
      </c>
      <c r="B21" s="11" t="b">
        <v>0</v>
      </c>
      <c r="C21" s="11" t="b">
        <v>0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2" t="n">
        <f>COUNTIF(B21:I21,TRUE)/8</f>
        <v>0</v>
      </c>
    </row>
    <row r="22" ht="21" customHeight="1" outlineLevel="1">
      <c r="A22" s="9" t="inlineStr">
        <is>
          <t xml:space="preserve">Lewis Hamilton</t>
        </is>
      </c>
      <c r="B22" s="11" t="b">
        <v>0</v>
      </c>
      <c r="C22" s="11" t="b">
        <v>0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2" t="n">
        <f>COUNTIF(B22:I22,TRUE)/8</f>
        <v>0</v>
      </c>
    </row>
    <row r="23" ht="21" customHeight="1" outlineLevel="1">
      <c r="A23" s="9" t="inlineStr">
        <is>
          <t xml:space="preserve">Oliver Bearman (RC)</t>
        </is>
      </c>
      <c r="B23" s="11" t="b">
        <v>0</v>
      </c>
      <c r="C23" s="11" t="b">
        <v>0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2" t="n">
        <f>COUNTIF(B23:I23,TRUE)/8</f>
        <v>0</v>
      </c>
    </row>
    <row r="24" ht="21" customHeight="1" outlineLevel="1">
      <c r="A24" s="9" t="inlineStr">
        <is>
          <t xml:space="preserve">Pierre Gasly</t>
        </is>
      </c>
      <c r="B24" s="11" t="b">
        <v>0</v>
      </c>
      <c r="C24" s="11" t="b">
        <v>0</v>
      </c>
      <c r="D24" s="11" t="b">
        <v>0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2" t="n">
        <f>COUNTIF(B24:I24,TRUE)/8</f>
        <v>0</v>
      </c>
    </row>
    <row r="25" ht="7" customHeight="1"/>
    <row r="26" ht="27" customHeight="1">
      <c r="A26" s="8" t="inlineStr">
        <is>
          <t xml:space="preserve">BRIGHT FUTURE  ·  3 cartes</t>
        </is>
      </c>
      <c r="J26" s="12" t="n">
        <f>COUNTIF(B27:I29,TRUE)/24</f>
        <v>0</v>
      </c>
    </row>
    <row r="27" ht="21" customHeight="1" outlineLevel="1">
      <c r="A27" s="9" t="inlineStr">
        <is>
          <t xml:space="preserve">Isack Hadjar (RC)</t>
        </is>
      </c>
      <c r="B27" s="11" t="b">
        <v>0</v>
      </c>
      <c r="C27" s="11" t="b">
        <v>0</v>
      </c>
      <c r="D27" s="11" t="b">
        <v>0</v>
      </c>
      <c r="E27" s="11" t="b">
        <v>0</v>
      </c>
      <c r="F27" s="11" t="b">
        <v>0</v>
      </c>
      <c r="G27" s="11" t="b">
        <v>0</v>
      </c>
      <c r="H27" s="11" t="b">
        <v>0</v>
      </c>
      <c r="I27" s="11" t="b">
        <v>0</v>
      </c>
      <c r="J27" s="12" t="n">
        <f>COUNTIF(B27:I27,TRUE)/8</f>
        <v>0</v>
      </c>
    </row>
    <row r="28" ht="21" customHeight="1" outlineLevel="1">
      <c r="A28" s="9" t="inlineStr">
        <is>
          <t xml:space="preserve">Kimi Antonelli (RC)</t>
        </is>
      </c>
      <c r="B28" s="11" t="b">
        <v>0</v>
      </c>
      <c r="C28" s="11" t="b">
        <v>0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0</v>
      </c>
      <c r="I28" s="11" t="b">
        <v>0</v>
      </c>
      <c r="J28" s="12" t="n">
        <f>COUNTIF(B28:I28,TRUE)/8</f>
        <v>0</v>
      </c>
    </row>
    <row r="29" ht="21" customHeight="1" outlineLevel="1">
      <c r="A29" s="9" t="inlineStr">
        <is>
          <t xml:space="preserve">Oliver Bearman (RC)</t>
        </is>
      </c>
      <c r="B29" s="11" t="b">
        <v>0</v>
      </c>
      <c r="C29" s="11" t="b">
        <v>0</v>
      </c>
      <c r="D29" s="11" t="b">
        <v>0</v>
      </c>
      <c r="E29" s="11" t="b">
        <v>0</v>
      </c>
      <c r="F29" s="11" t="b">
        <v>0</v>
      </c>
      <c r="G29" s="11" t="b">
        <v>0</v>
      </c>
      <c r="H29" s="11" t="b">
        <v>0</v>
      </c>
      <c r="I29" s="11" t="b">
        <v>0</v>
      </c>
      <c r="J29" s="12" t="n">
        <f>COUNTIF(B29:I29,TRUE)/8</f>
        <v>0</v>
      </c>
    </row>
    <row r="30" ht="7" customHeight="1"/>
    <row r="31" ht="27" customHeight="1">
      <c r="A31" s="8" t="inlineStr">
        <is>
          <t xml:space="preserve">NEXT GEN  ·  6 cartes</t>
        </is>
      </c>
      <c r="J31" s="12" t="n">
        <f>COUNTIF(B32:I37,TRUE)/48</f>
        <v>0</v>
      </c>
    </row>
    <row r="32" ht="21" customHeight="1" outlineLevel="1">
      <c r="A32" s="9" t="inlineStr">
        <is>
          <t xml:space="preserve">Alexander Dunne</t>
        </is>
      </c>
      <c r="B32" s="11" t="b">
        <v>0</v>
      </c>
      <c r="C32" s="11" t="b">
        <v>0</v>
      </c>
      <c r="D32" s="11" t="b">
        <v>0</v>
      </c>
      <c r="E32" s="11" t="b">
        <v>0</v>
      </c>
      <c r="F32" s="11" t="b">
        <v>0</v>
      </c>
      <c r="G32" s="11" t="b">
        <v>0</v>
      </c>
      <c r="H32" s="11" t="b">
        <v>0</v>
      </c>
      <c r="I32" s="11" t="b">
        <v>0</v>
      </c>
      <c r="J32" s="12" t="n">
        <f>COUNTIF(B32:I32,TRUE)/8</f>
        <v>0</v>
      </c>
    </row>
    <row r="33" ht="21" customHeight="1" outlineLevel="1">
      <c r="A33" s="9" t="inlineStr">
        <is>
          <t xml:space="preserve">Gabriele Minì</t>
        </is>
      </c>
      <c r="B33" s="11" t="b">
        <v>0</v>
      </c>
      <c r="C33" s="11" t="b">
        <v>0</v>
      </c>
      <c r="D33" s="11" t="b">
        <v>0</v>
      </c>
      <c r="E33" s="11" t="b">
        <v>0</v>
      </c>
      <c r="F33" s="11" t="b">
        <v>0</v>
      </c>
      <c r="G33" s="11" t="b">
        <v>0</v>
      </c>
      <c r="H33" s="11" t="b">
        <v>0</v>
      </c>
      <c r="I33" s="11" t="b">
        <v>0</v>
      </c>
      <c r="J33" s="12" t="n">
        <f>COUNTIF(B33:I33,TRUE)/8</f>
        <v>0</v>
      </c>
    </row>
    <row r="34" ht="21" customHeight="1" outlineLevel="1">
      <c r="A34" s="9" t="inlineStr">
        <is>
          <t xml:space="preserve">Josep María Martí</t>
        </is>
      </c>
      <c r="B34" s="11" t="b">
        <v>0</v>
      </c>
      <c r="C34" s="11" t="b">
        <v>0</v>
      </c>
      <c r="D34" s="11" t="b">
        <v>0</v>
      </c>
      <c r="E34" s="11" t="b">
        <v>0</v>
      </c>
      <c r="F34" s="11" t="b">
        <v>0</v>
      </c>
      <c r="G34" s="11" t="b">
        <v>0</v>
      </c>
      <c r="H34" s="11" t="b">
        <v>0</v>
      </c>
      <c r="I34" s="11" t="b">
        <v>0</v>
      </c>
      <c r="J34" s="12" t="n">
        <f>COUNTIF(B34:I34,TRUE)/8</f>
        <v>0</v>
      </c>
    </row>
    <row r="35" ht="21" customHeight="1" outlineLevel="1">
      <c r="A35" s="9" t="inlineStr">
        <is>
          <t xml:space="preserve">Leonardo Fornaroli</t>
        </is>
      </c>
      <c r="B35" s="11" t="b">
        <v>0</v>
      </c>
      <c r="C35" s="11" t="b">
        <v>0</v>
      </c>
      <c r="D35" s="11" t="b">
        <v>0</v>
      </c>
      <c r="E35" s="11" t="b">
        <v>0</v>
      </c>
      <c r="F35" s="11" t="b">
        <v>0</v>
      </c>
      <c r="G35" s="11" t="b">
        <v>0</v>
      </c>
      <c r="H35" s="11" t="b">
        <v>0</v>
      </c>
      <c r="I35" s="11" t="b">
        <v>0</v>
      </c>
      <c r="J35" s="12" t="n">
        <f>COUNTIF(B35:I35,TRUE)/8</f>
        <v>0</v>
      </c>
    </row>
    <row r="36" ht="21" customHeight="1" outlineLevel="1">
      <c r="A36" s="9" t="inlineStr">
        <is>
          <t xml:space="preserve">Richard Verschoor</t>
        </is>
      </c>
      <c r="B36" s="11" t="b">
        <v>0</v>
      </c>
      <c r="C36" s="11" t="b">
        <v>0</v>
      </c>
      <c r="D36" s="11" t="b">
        <v>0</v>
      </c>
      <c r="E36" s="11" t="b">
        <v>0</v>
      </c>
      <c r="F36" s="11" t="b">
        <v>0</v>
      </c>
      <c r="G36" s="11" t="b">
        <v>0</v>
      </c>
      <c r="H36" s="11" t="b">
        <v>0</v>
      </c>
      <c r="I36" s="11" t="b">
        <v>0</v>
      </c>
      <c r="J36" s="12" t="n">
        <f>COUNTIF(B36:I36,TRUE)/8</f>
        <v>0</v>
      </c>
    </row>
    <row r="37" ht="21" customHeight="1" outlineLevel="1">
      <c r="A37" s="9" t="inlineStr">
        <is>
          <t xml:space="preserve">Victor Martins</t>
        </is>
      </c>
      <c r="B37" s="11" t="b">
        <v>0</v>
      </c>
      <c r="C37" s="11" t="b">
        <v>0</v>
      </c>
      <c r="D37" s="11" t="b">
        <v>0</v>
      </c>
      <c r="E37" s="11" t="b">
        <v>0</v>
      </c>
      <c r="F37" s="11" t="b">
        <v>0</v>
      </c>
      <c r="G37" s="11" t="b">
        <v>0</v>
      </c>
      <c r="H37" s="11" t="b">
        <v>0</v>
      </c>
      <c r="I37" s="11" t="b">
        <v>0</v>
      </c>
      <c r="J37" s="12" t="n">
        <f>COUNTIF(B37:I37,TRUE)/8</f>
        <v>0</v>
      </c>
    </row>
    <row r="38" ht="7" customHeight="1"/>
  </sheetData>
  <mergeCells count="7">
    <mergeCell ref="A1:J1"/>
    <mergeCell ref="A2:J2"/>
    <mergeCell ref="A3:J3"/>
    <mergeCell ref="A5:I5"/>
    <mergeCell ref="A19:I19"/>
    <mergeCell ref="A26:I26"/>
    <mergeCell ref="A31:I31"/>
  </mergeCells>
  <dataValidations count="26">
    <dataValidation sqref="B6 C6 D6 E6 F6 G6 H6 I6"/>
    <dataValidation sqref="B7 C7 D7 E7 F7 G7 H7 I7"/>
    <dataValidation sqref="B8 C8 D8 E8 F8 G8 H8 I8"/>
    <dataValidation sqref="B9 C9 D9 E9 F9 G9 H9 I9"/>
    <dataValidation sqref="B10 C10 D10 E10 F10 G10 H10 I10"/>
    <dataValidation sqref="B11 C11 D11 E11 F11 G11 H11 I11"/>
    <dataValidation sqref="B12 C12 D12 E12 F12 G12 H12 I12"/>
    <dataValidation sqref="B13 C13 D13 E13 F13 G13 H13 I13"/>
    <dataValidation sqref="B14 C14 D14 E14 F14 G14 H14 I14"/>
    <dataValidation sqref="B15 C15 D15 E15 F15 G15 H15 I15"/>
    <dataValidation sqref="B16 C16 D16 E16 F16 G16 H16 I16"/>
    <dataValidation sqref="B17 C17 D17 E17 F17 G17 H17 I17"/>
    <dataValidation sqref="B20 C20 D20 E20 F20 G20 H20 I20"/>
    <dataValidation sqref="B21 C21 D21 E21 F21 G21 H21 I21"/>
    <dataValidation sqref="B22 C22 D22 E22 F22 G22 H22 I22"/>
    <dataValidation sqref="B23 C23 D23 E23 F23 G23 H23 I23"/>
    <dataValidation sqref="B24 C24 D24 E24 F24 G24 H24 I24"/>
    <dataValidation sqref="B27 C27 D27 E27 F27 G27 H27 I27"/>
    <dataValidation sqref="B28 C28 D28 E28 F28 G28 H28 I28"/>
    <dataValidation sqref="B29 C29 D29 E29 F29 G29 H29 I29"/>
    <dataValidation sqref="B32 C32 D32 E32 F32 G32 H32 I32"/>
    <dataValidation sqref="B33 C33 D33 E33 F33 G33 H33 I33"/>
    <dataValidation sqref="B34 C34 D34 E34 F34 G34 H34 I34"/>
    <dataValidation sqref="B35 C35 D35 E35 F35 G35 H35 I35"/>
    <dataValidation sqref="B36 C36 D36 E36 F36 G36 H36 I36"/>
    <dataValidation sqref="B37 C37 D37 E37 F37 G37 H37 I37"/>
  </dataValidations>
  <pageMargins left="0.35" right="0.3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Cartes du Paddock</Application>
  <TitlesOfParts>
    <vt:vector size="3" baseType="lpstr">
      <vt:lpstr>Aperçu</vt:lpstr>
      <vt:lpstr>Set de base</vt:lpstr>
      <vt:lpstr>Autographes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Cartes du Paddock</dc:creator>
  <cp:lastModifiedBy>Cartes du Paddock</cp:lastModifiedBy>
  <dcterms:created xsi:type="dcterms:W3CDTF">2026-09-23T11:54:35Z</dcterms:created>
  <dcterms:modified xsi:type="dcterms:W3CDTF">2026-09-23T11:54:35Z</dcterms:modified>
  <dc:title>Topps Lights Out F1 2025</dc:title>
</cp:coreProperties>
</file>