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Reliques" sheetId="3" r:id="rId3"/>
    <sheet name="Autographes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Eccellenza F1 2023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base'!B6:B76,TRUE))/59</f>
        <v>0</v>
      </c>
      <c r="C5" s="4" t="n">
        <f>(COUNTIF('Set de base'!B6:B76,TRUE)+COUNTIF('Reliques'!B6:B19,TRUE)+COUNTIF('Autographes'!B6:B8,TRUE))/73</f>
        <v>0</v>
      </c>
      <c r="E5" s="4" t="n">
        <f>(COUNTIF('Set de base'!C6:I76,TRUE)+COUNTIF('Reliques'!C6:I19,TRUE)+COUNTIF('Autographes'!C6:F8,TRUE))/523</f>
        <v>0</v>
      </c>
      <c r="G5" s="4" t="n">
        <f>(COUNTIF('Set de base'!B6:I76,TRUE)+COUNTIF('Reliques'!B6:I19,TRUE)+COUNTIF('Autographes'!B6:F8,TRUE))/596</f>
        <v>0</v>
      </c>
    </row>
    <row r="6" ht="25" customHeight="1"/>
    <row r="7" ht="20" customHeight="1">
      <c r="A7" s="5" t="str">
        <f>(COUNTIF('Set de base'!B6:B76,TRUE))&amp;" / 59"</f>
        <v>0 / 59</v>
      </c>
      <c r="C7" s="5" t="str">
        <f>(COUNTIF('Set de base'!B6:B76,TRUE)+COUNTIF('Reliques'!B6:B19,TRUE)+COUNTIF('Autographes'!B6:B8,TRUE))&amp;" / 73"</f>
        <v>0 / 73</v>
      </c>
      <c r="E7" s="5" t="str">
        <f>(COUNTIF('Set de base'!C6:I76,TRUE)+COUNTIF('Reliques'!C6:I19,TRUE)+COUNTIF('Autographes'!C6:F8,TRUE))&amp;" / 523"</f>
        <v>0 / 523</v>
      </c>
      <c r="G7" s="5" t="str">
        <f>(COUNTIF('Set de base'!B6:I76,TRUE)+COUNTIF('Reliques'!B6:I19,TRUE)+COUNTIF('Autographes'!B6:F8,TRUE))&amp;" / 596"</f>
        <v>0 / 596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472</v>
      </c>
      <c r="C12" s="10" t="n">
        <f>COUNTIF('Set de base'!B6:I76,TRUE)</f>
        <v>0</v>
      </c>
      <c r="D12" s="12" t="n">
        <f>(COUNTIF('Set de base'!B6:I76,TRUE))/472</f>
        <v>0</v>
      </c>
    </row>
    <row r="13" ht="21" customHeight="1">
      <c r="A13" s="15" t="inlineStr">
        <is>
          <t xml:space="preserve">Reliques</t>
        </is>
      </c>
      <c r="B13" s="10" t="n">
        <v>112</v>
      </c>
      <c r="C13" s="10" t="n">
        <f>COUNTIF('Reliques'!B6:I19,TRUE)</f>
        <v>0</v>
      </c>
      <c r="D13" s="12" t="n">
        <f>(COUNTIF('Reliques'!B6:I19,TRUE))/112</f>
        <v>0</v>
      </c>
    </row>
    <row r="14" ht="21" customHeight="1">
      <c r="A14" s="15" t="inlineStr">
        <is>
          <t xml:space="preserve">Autographes</t>
        </is>
      </c>
      <c r="B14" s="10" t="n">
        <v>12</v>
      </c>
      <c r="C14" s="10" t="n">
        <f>COUNTIF('Autographes'!B6:F8,TRUE)</f>
        <v>0</v>
      </c>
      <c r="D14" s="12" t="n">
        <f>(COUNTIF('Autographes'!B6:F8,TRUE))/12</f>
        <v>0</v>
      </c>
    </row>
    <row r="17" ht="25" customHeight="1">
      <c r="A17" s="6" t="inlineStr">
        <is>
          <t xml:space="preserve">Cartes de base par pilote</t>
        </is>
      </c>
    </row>
    <row r="18" ht="24" customHeight="1">
      <c r="A18" s="7" t="inlineStr">
        <is>
          <t xml:space="preserve">Pilote</t>
        </is>
      </c>
      <c r="B18" s="7" t="inlineStr">
        <is>
          <t xml:space="preserve">Cartes de base</t>
        </is>
      </c>
      <c r="C18" s="7" t="inlineStr">
        <is>
          <t xml:space="preserve">Possédées</t>
        </is>
      </c>
      <c r="D18" s="7" t="inlineStr">
        <is>
          <t xml:space="preserve">Progression</t>
        </is>
      </c>
    </row>
    <row r="19" ht="20" customHeight="1">
      <c r="A19" s="15" t="inlineStr">
        <is>
          <t xml:space="preserve">Alain Prost</t>
        </is>
      </c>
      <c r="B19" s="10" t="n">
        <v>1</v>
      </c>
      <c r="C19" s="10" t="n">
        <f>IF('Set de base'!B75=TRUE,1,0)</f>
        <v>0</v>
      </c>
      <c r="D19" s="12" t="n">
        <f>(IF('Set de base'!B75=TRUE,1,0))/1</f>
        <v>0</v>
      </c>
    </row>
    <row r="20" ht="20" customHeight="1">
      <c r="A20" s="15" t="inlineStr">
        <is>
          <t xml:space="preserve">Alexander Albon</t>
        </is>
      </c>
      <c r="B20" s="10" t="n">
        <v>2</v>
      </c>
      <c r="C20" s="10" t="n">
        <f>IF('Set de base'!B24=TRUE,1,0)+IF('Set de base'!B41=TRUE,1,0)</f>
        <v>0</v>
      </c>
      <c r="D20" s="12" t="n">
        <f>(IF('Set de base'!B24=TRUE,1,0)+IF('Set de base'!B41=TRUE,1,0))/2</f>
        <v>0</v>
      </c>
    </row>
    <row r="21" ht="20" customHeight="1">
      <c r="A21" s="15" t="inlineStr">
        <is>
          <t xml:space="preserve">Carlos Sainz</t>
        </is>
      </c>
      <c r="B21" s="10" t="n">
        <v>3</v>
      </c>
      <c r="C21" s="10" t="n">
        <f>IF('Set de base'!B21=TRUE,1,0)+IF('Set de base'!B44=TRUE,1,0)+IF('Set de base'!B53=TRUE,1,0)</f>
        <v>0</v>
      </c>
      <c r="D21" s="12" t="n">
        <f>(IF('Set de base'!B21=TRUE,1,0)+IF('Set de base'!B44=TRUE,1,0)+IF('Set de base'!B53=TRUE,1,0))/3</f>
        <v>0</v>
      </c>
    </row>
    <row r="22" ht="20" customHeight="1">
      <c r="A22" s="15" t="inlineStr">
        <is>
          <t xml:space="preserve">Charles Leclerc</t>
        </is>
      </c>
      <c r="B22" s="10" t="n">
        <v>3</v>
      </c>
      <c r="C22" s="10" t="n">
        <f>IF('Set de base'!B20=TRUE,1,0)+IF('Set de base'!B43=TRUE,1,0)+IF('Set de base'!B52=TRUE,1,0)</f>
        <v>0</v>
      </c>
      <c r="D22" s="12" t="n">
        <f>(IF('Set de base'!B20=TRUE,1,0)+IF('Set de base'!B43=TRUE,1,0)+IF('Set de base'!B52=TRUE,1,0))/3</f>
        <v>0</v>
      </c>
    </row>
    <row r="23" ht="20" customHeight="1">
      <c r="A23" s="15" t="inlineStr">
        <is>
          <t xml:space="preserve">David Coulthard</t>
        </is>
      </c>
      <c r="B23" s="10" t="n">
        <v>1</v>
      </c>
      <c r="C23" s="10" t="n">
        <f>IF('Set de base'!B74=TRUE,1,0)</f>
        <v>0</v>
      </c>
      <c r="D23" s="12" t="n">
        <f>(IF('Set de base'!B74=TRUE,1,0))/1</f>
        <v>0</v>
      </c>
    </row>
    <row r="24" ht="20" customHeight="1">
      <c r="A24" s="15" t="inlineStr">
        <is>
          <t xml:space="preserve">Esteban Ocon</t>
        </is>
      </c>
      <c r="B24" s="10" t="n">
        <v>2</v>
      </c>
      <c r="C24" s="10" t="n">
        <f>IF('Set de base'!B11=TRUE,1,0)+IF('Set de base'!B38=TRUE,1,0)</f>
        <v>0</v>
      </c>
      <c r="D24" s="12" t="n">
        <f>(IF('Set de base'!B11=TRUE,1,0)+IF('Set de base'!B38=TRUE,1,0))/2</f>
        <v>0</v>
      </c>
    </row>
    <row r="25" ht="20" customHeight="1">
      <c r="A25" s="15" t="inlineStr">
        <is>
          <t xml:space="preserve">Fernando Alonso</t>
        </is>
      </c>
      <c r="B25" s="10" t="n">
        <v>3</v>
      </c>
      <c r="C25" s="10" t="n">
        <f>IF('Set de base'!B16=TRUE,1,0)+IF('Set de base'!B30=TRUE,1,0)+IF('Set de base'!B39=TRUE,1,0)</f>
        <v>0</v>
      </c>
      <c r="D25" s="12" t="n">
        <f>(IF('Set de base'!B16=TRUE,1,0)+IF('Set de base'!B30=TRUE,1,0)+IF('Set de base'!B39=TRUE,1,0))/3</f>
        <v>0</v>
      </c>
    </row>
    <row r="26" ht="20" customHeight="1">
      <c r="A26" s="15" t="inlineStr">
        <is>
          <t xml:space="preserve">George Russell</t>
        </is>
      </c>
      <c r="B26" s="10" t="n">
        <v>2</v>
      </c>
      <c r="C26" s="10" t="n">
        <f>IF('Set de base'!B9=TRUE,1,0)+IF('Set de base'!B50=TRUE,1,0)</f>
        <v>0</v>
      </c>
      <c r="D26" s="12" t="n">
        <f>(IF('Set de base'!B9=TRUE,1,0)+IF('Set de base'!B50=TRUE,1,0))/2</f>
        <v>0</v>
      </c>
    </row>
    <row r="27" ht="20" customHeight="1">
      <c r="A27" s="15" t="inlineStr">
        <is>
          <t xml:space="preserve">Kevin Magnussen</t>
        </is>
      </c>
      <c r="B27" s="10" t="n">
        <v>2</v>
      </c>
      <c r="C27" s="10" t="n">
        <f>IF('Set de base'!B12=TRUE,1,0)+IF('Set de base'!B36=TRUE,1,0)</f>
        <v>0</v>
      </c>
      <c r="D27" s="12" t="n">
        <f>(IF('Set de base'!B12=TRUE,1,0)+IF('Set de base'!B36=TRUE,1,0))/2</f>
        <v>0</v>
      </c>
    </row>
    <row r="28" ht="20" customHeight="1">
      <c r="A28" s="15" t="inlineStr">
        <is>
          <t xml:space="preserve">Lance Stroll</t>
        </is>
      </c>
      <c r="B28" s="10" t="n">
        <v>2</v>
      </c>
      <c r="C28" s="10" t="n">
        <f>IF('Set de base'!B17=TRUE,1,0)+IF('Set de base'!B35=TRUE,1,0)</f>
        <v>0</v>
      </c>
      <c r="D28" s="12" t="n">
        <f>(IF('Set de base'!B17=TRUE,1,0)+IF('Set de base'!B35=TRUE,1,0))/2</f>
        <v>0</v>
      </c>
    </row>
    <row r="29" ht="20" customHeight="1">
      <c r="A29" s="15" t="inlineStr">
        <is>
          <t xml:space="preserve">Lando Norris</t>
        </is>
      </c>
      <c r="B29" s="10" t="n">
        <v>2</v>
      </c>
      <c r="C29" s="10" t="n">
        <f>IF('Set de base'!B14=TRUE,1,0)+IF('Set de base'!B49=TRUE,1,0)</f>
        <v>0</v>
      </c>
      <c r="D29" s="12" t="n">
        <f>(IF('Set de base'!B14=TRUE,1,0)+IF('Set de base'!B49=TRUE,1,0))/2</f>
        <v>0</v>
      </c>
    </row>
    <row r="30" ht="20" customHeight="1">
      <c r="A30" s="15" t="inlineStr">
        <is>
          <t xml:space="preserve">Lewis Hamilton</t>
        </is>
      </c>
      <c r="B30" s="10" t="n">
        <v>3</v>
      </c>
      <c r="C30" s="10" t="n">
        <f>IF('Set de base'!B8=TRUE,1,0)+IF('Set de base'!B29=TRUE,1,0)+IF('Set de base'!B48=TRUE,1,0)</f>
        <v>0</v>
      </c>
      <c r="D30" s="12" t="n">
        <f>(IF('Set de base'!B8=TRUE,1,0)+IF('Set de base'!B29=TRUE,1,0)+IF('Set de base'!B48=TRUE,1,0))/3</f>
        <v>0</v>
      </c>
    </row>
    <row r="31" ht="20" customHeight="1">
      <c r="A31" s="15" t="inlineStr">
        <is>
          <t xml:space="preserve">Logan Sargeant</t>
        </is>
      </c>
      <c r="B31" s="10" t="n">
        <v>2</v>
      </c>
      <c r="C31" s="10" t="n">
        <f>IF('Set de base'!B25=TRUE,1,0)+IF('Set de base'!B68=TRUE,1,0)</f>
        <v>0</v>
      </c>
      <c r="D31" s="12" t="n">
        <f>(IF('Set de base'!B25=TRUE,1,0)+IF('Set de base'!B68=TRUE,1,0))/2</f>
        <v>0</v>
      </c>
    </row>
    <row r="32" ht="20" customHeight="1">
      <c r="A32" s="15" t="inlineStr">
        <is>
          <t xml:space="preserve">Max Verstappen</t>
        </is>
      </c>
      <c r="B32" s="10" t="n">
        <v>3</v>
      </c>
      <c r="C32" s="10" t="n">
        <f>IF('Set de base'!B6=TRUE,1,0)+IF('Set de base'!B28=TRUE,1,0)+IF('Set de base'!B47=TRUE,1,0)</f>
        <v>0</v>
      </c>
      <c r="D32" s="12" t="n">
        <f>(IF('Set de base'!B6=TRUE,1,0)+IF('Set de base'!B28=TRUE,1,0)+IF('Set de base'!B47=TRUE,1,0))/3</f>
        <v>0</v>
      </c>
    </row>
    <row r="33" ht="20" customHeight="1">
      <c r="A33" s="15" t="inlineStr">
        <is>
          <t xml:space="preserve">Michael Schumacher</t>
        </is>
      </c>
      <c r="B33" s="10" t="n">
        <v>1</v>
      </c>
      <c r="C33" s="10" t="n">
        <f>IF('Set de base'!B76=TRUE,1,0)</f>
        <v>0</v>
      </c>
      <c r="D33" s="12" t="n">
        <f>(IF('Set de base'!B76=TRUE,1,0))/1</f>
        <v>0</v>
      </c>
    </row>
    <row r="34" ht="20" customHeight="1">
      <c r="A34" s="15" t="inlineStr">
        <is>
          <t xml:space="preserve">Nico Hülkenberg</t>
        </is>
      </c>
      <c r="B34" s="10" t="n">
        <v>1</v>
      </c>
      <c r="C34" s="10" t="n">
        <f>IF('Set de base'!B13=TRUE,1,0)</f>
        <v>0</v>
      </c>
      <c r="D34" s="12" t="n">
        <f>(IF('Set de base'!B13=TRUE,1,0))/1</f>
        <v>0</v>
      </c>
    </row>
    <row r="35" ht="20" customHeight="1">
      <c r="A35" s="15" t="inlineStr">
        <is>
          <t xml:space="preserve">Nigel Mansell</t>
        </is>
      </c>
      <c r="B35" s="10" t="n">
        <v>1</v>
      </c>
      <c r="C35" s="10" t="n">
        <f>IF('Set de base'!B73=TRUE,1,0)</f>
        <v>0</v>
      </c>
      <c r="D35" s="12" t="n">
        <f>(IF('Set de base'!B73=TRUE,1,0))/1</f>
        <v>0</v>
      </c>
    </row>
    <row r="36" ht="20" customHeight="1">
      <c r="A36" s="15" t="inlineStr">
        <is>
          <t xml:space="preserve">Nyck de Vries</t>
        </is>
      </c>
      <c r="B36" s="10" t="n">
        <v>2</v>
      </c>
      <c r="C36" s="10" t="n">
        <f>IF('Set de base'!B19=TRUE,1,0)+IF('Set de base'!B69=TRUE,1,0)</f>
        <v>0</v>
      </c>
      <c r="D36" s="12" t="n">
        <f>(IF('Set de base'!B19=TRUE,1,0)+IF('Set de base'!B69=TRUE,1,0))/2</f>
        <v>0</v>
      </c>
    </row>
    <row r="37" ht="20" customHeight="1">
      <c r="A37" s="15" t="inlineStr">
        <is>
          <t xml:space="preserve">Oscar Piastri</t>
        </is>
      </c>
      <c r="B37" s="10" t="n">
        <v>2</v>
      </c>
      <c r="C37" s="10" t="n">
        <f>IF('Set de base'!B15=TRUE,1,0)+IF('Set de base'!B70=TRUE,1,0)</f>
        <v>0</v>
      </c>
      <c r="D37" s="12" t="n">
        <f>(IF('Set de base'!B15=TRUE,1,0)+IF('Set de base'!B70=TRUE,1,0))/2</f>
        <v>0</v>
      </c>
    </row>
    <row r="38" ht="20" customHeight="1">
      <c r="A38" s="15" t="inlineStr">
        <is>
          <t xml:space="preserve">Pierre Gasly</t>
        </is>
      </c>
      <c r="B38" s="10" t="n">
        <v>2</v>
      </c>
      <c r="C38" s="10" t="n">
        <f>IF('Set de base'!B10=TRUE,1,0)+IF('Set de base'!B37=TRUE,1,0)</f>
        <v>0</v>
      </c>
      <c r="D38" s="12" t="n">
        <f>(IF('Set de base'!B10=TRUE,1,0)+IF('Set de base'!B37=TRUE,1,0))/2</f>
        <v>0</v>
      </c>
    </row>
    <row r="39" ht="20" customHeight="1">
      <c r="A39" s="15" t="inlineStr">
        <is>
          <t xml:space="preserve">Sergio Pérez</t>
        </is>
      </c>
      <c r="B39" s="10" t="n">
        <v>3</v>
      </c>
      <c r="C39" s="10" t="n">
        <f>IF('Set de base'!B7=TRUE,1,0)+IF('Set de base'!B42=TRUE,1,0)+IF('Set de base'!B51=TRUE,1,0)</f>
        <v>0</v>
      </c>
      <c r="D39" s="12" t="n">
        <f>(IF('Set de base'!B7=TRUE,1,0)+IF('Set de base'!B42=TRUE,1,0)+IF('Set de base'!B51=TRUE,1,0))/3</f>
        <v>0</v>
      </c>
    </row>
    <row r="40" ht="20" customHeight="1">
      <c r="A40" s="15" t="inlineStr">
        <is>
          <t xml:space="preserve">Valtteri Bottas</t>
        </is>
      </c>
      <c r="B40" s="10" t="n">
        <v>2</v>
      </c>
      <c r="C40" s="10" t="n">
        <f>IF('Set de base'!B22=TRUE,1,0)+IF('Set de base'!B33=TRUE,1,0)</f>
        <v>0</v>
      </c>
      <c r="D40" s="12" t="n">
        <f>(IF('Set de base'!B22=TRUE,1,0)+IF('Set de base'!B33=TRUE,1,0))/2</f>
        <v>0</v>
      </c>
    </row>
    <row r="41" ht="20" customHeight="1">
      <c r="A41" s="15" t="inlineStr">
        <is>
          <t xml:space="preserve">Yuki Tsunoda</t>
        </is>
      </c>
      <c r="B41" s="10" t="n">
        <v>2</v>
      </c>
      <c r="C41" s="10" t="n">
        <f>IF('Set de base'!B18=TRUE,1,0)+IF('Set de base'!B34=TRUE,1,0)</f>
        <v>0</v>
      </c>
      <c r="D41" s="12" t="n">
        <f>(IF('Set de base'!B18=TRUE,1,0)+IF('Set de base'!B34=TRUE,1,0))/2</f>
        <v>0</v>
      </c>
    </row>
    <row r="42" ht="20" customHeight="1">
      <c r="A42" s="15" t="inlineStr">
        <is>
          <t xml:space="preserve">Zhou Guanyu</t>
        </is>
      </c>
      <c r="B42" s="10" t="n">
        <v>2</v>
      </c>
      <c r="C42" s="10" t="n">
        <f>IF('Set de base'!B23=TRUE,1,0)+IF('Set de base'!B40=TRUE,1,0)</f>
        <v>0</v>
      </c>
      <c r="D42" s="12" t="n">
        <f>(IF('Set de base'!B23=TRUE,1,0)+IF('Set de base'!B40=TRUE,1,0))/2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7:D17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Eccellenza F1 2023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Green /99</t>
        </is>
      </c>
      <c r="D4" s="7" t="inlineStr">
        <is>
          <t xml:space="preserve">Gray /75</t>
        </is>
      </c>
      <c r="E4" s="7" t="inlineStr">
        <is>
          <t xml:space="preserve">Blue /49</t>
        </is>
      </c>
      <c r="F4" s="7" t="inlineStr">
        <is>
          <t xml:space="preserve">Purple /25</t>
        </is>
      </c>
      <c r="G4" s="7" t="inlineStr">
        <is>
          <t xml:space="preserve">Red /10</t>
        </is>
      </c>
      <c r="H4" s="7" t="inlineStr">
        <is>
          <t xml:space="preserve">Gradient /5</t>
        </is>
      </c>
      <c r="I4" s="7" t="inlineStr">
        <is>
          <t xml:space="preserve">Gold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ECCELLENZA  ·  20 cartes</t>
        </is>
      </c>
      <c r="J5" s="12" t="n">
        <f>COUNTIF(B6:I25,TRUE)/160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COUNTIF(B6:I6,TRUE)/8</f>
        <v>0</v>
      </c>
    </row>
    <row r="7" ht="21" customHeight="1" outlineLevel="1">
      <c r="A7" s="9" t="inlineStr">
        <is>
          <t xml:space="preserve">Sergio Pérez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COUNTIF(B7:I7,TRUE)/8</f>
        <v>0</v>
      </c>
    </row>
    <row r="8" ht="21" customHeight="1" outlineLevel="1">
      <c r="A8" s="9" t="inlineStr">
        <is>
          <t xml:space="preserve">Lewis Hamilton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COUNTIF(B8:I8,TRUE)/8</f>
        <v>0</v>
      </c>
    </row>
    <row r="9" ht="21" customHeight="1" outlineLevel="1">
      <c r="A9" s="9" t="inlineStr">
        <is>
          <t xml:space="preserve">George Russell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COUNTIF(B9:I9,TRUE)/8</f>
        <v>0</v>
      </c>
    </row>
    <row r="10" ht="21" customHeight="1" outlineLevel="1">
      <c r="A10" s="9" t="inlineStr">
        <is>
          <t xml:space="preserve">Pierre Gasly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COUNTIF(B10:I10,TRUE)/8</f>
        <v>0</v>
      </c>
    </row>
    <row r="11" ht="21" customHeight="1" outlineLevel="1">
      <c r="A11" s="9" t="inlineStr">
        <is>
          <t xml:space="preserve">Esteban Ocon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COUNTIF(B11:I11,TRUE)/8</f>
        <v>0</v>
      </c>
    </row>
    <row r="12" ht="21" customHeight="1" outlineLevel="1">
      <c r="A12" s="9" t="inlineStr">
        <is>
          <t xml:space="preserve">Kevin Magnussen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COUNTIF(B12:I12,TRUE)/8</f>
        <v>0</v>
      </c>
    </row>
    <row r="13" ht="21" customHeight="1" outlineLevel="1">
      <c r="A13" s="9" t="inlineStr">
        <is>
          <t xml:space="preserve">Nico Hülkenberg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COUNTIF(B13:I13,TRUE)/8</f>
        <v>0</v>
      </c>
    </row>
    <row r="14" ht="21" customHeight="1" outlineLevel="1">
      <c r="A14" s="9" t="inlineStr">
        <is>
          <t xml:space="preserve">Lando Norris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COUNTIF(B14:I14,TRUE)/8</f>
        <v>0</v>
      </c>
    </row>
    <row r="15" ht="21" customHeight="1" outlineLevel="1">
      <c r="A15" s="9" t="inlineStr">
        <is>
          <t xml:space="preserve">Oscar Piastri (RC)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COUNTIF(B15:I15,TRUE)/8</f>
        <v>0</v>
      </c>
    </row>
    <row r="16" ht="21" customHeight="1" outlineLevel="1">
      <c r="A16" s="9" t="inlineStr">
        <is>
          <t xml:space="preserve">Fernando Alonso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COUNTIF(B16:I16,TRUE)/8</f>
        <v>0</v>
      </c>
    </row>
    <row r="17" ht="21" customHeight="1" outlineLevel="1">
      <c r="A17" s="9" t="inlineStr">
        <is>
          <t xml:space="preserve">Lance Stroll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COUNTIF(B17:I17,TRUE)/8</f>
        <v>0</v>
      </c>
    </row>
    <row r="18" ht="21" customHeight="1" outlineLevel="1">
      <c r="A18" s="9" t="inlineStr">
        <is>
          <t xml:space="preserve">Yuki Tsunoda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2" t="n">
        <f>COUNTIF(B18:I18,TRUE)/8</f>
        <v>0</v>
      </c>
    </row>
    <row r="19" ht="21" customHeight="1" outlineLevel="1">
      <c r="A19" s="9" t="inlineStr">
        <is>
          <t xml:space="preserve">Nyck de Vries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2" t="n">
        <f>COUNTIF(B19:I19,TRUE)/8</f>
        <v>0</v>
      </c>
    </row>
    <row r="20" ht="21" customHeight="1" outlineLevel="1">
      <c r="A20" s="9" t="inlineStr">
        <is>
          <t xml:space="preserve">Charles Leclerc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COUNTIF(B20:I20,TRUE)/8</f>
        <v>0</v>
      </c>
    </row>
    <row r="21" ht="21" customHeight="1" outlineLevel="1">
      <c r="A21" s="9" t="inlineStr">
        <is>
          <t xml:space="preserve">Carlos Sainz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COUNTIF(B21:I21,TRUE)/8</f>
        <v>0</v>
      </c>
    </row>
    <row r="22" ht="21" customHeight="1" outlineLevel="1">
      <c r="A22" s="9" t="inlineStr">
        <is>
          <t xml:space="preserve">Valtteri Bottas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COUNTIF(B22:I22,TRUE)/8</f>
        <v>0</v>
      </c>
    </row>
    <row r="23" ht="21" customHeight="1" outlineLevel="1">
      <c r="A23" s="9" t="inlineStr">
        <is>
          <t xml:space="preserve">Zhou Guanyu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COUNTIF(B23:I23,TRUE)/8</f>
        <v>0</v>
      </c>
    </row>
    <row r="24" ht="21" customHeight="1" outlineLevel="1">
      <c r="A24" s="9" t="inlineStr">
        <is>
          <t xml:space="preserve">Alexander Albon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COUNTIF(B24:I24,TRUE)/8</f>
        <v>0</v>
      </c>
    </row>
    <row r="25" ht="21" customHeight="1" outlineLevel="1">
      <c r="A25" s="9" t="inlineStr">
        <is>
          <t xml:space="preserve">Logan Sargeant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2" t="n">
        <f>COUNTIF(B25:I25,TRUE)/8</f>
        <v>0</v>
      </c>
    </row>
    <row r="26" ht="7" customHeight="1"/>
    <row r="27" ht="27" customHeight="1">
      <c r="A27" s="8" t="inlineStr">
        <is>
          <t xml:space="preserve">SUPREMO  ·  3 cartes</t>
        </is>
      </c>
      <c r="J27" s="12" t="n">
        <f>COUNTIF(B28:I30,TRUE)/24</f>
        <v>0</v>
      </c>
    </row>
    <row r="28" ht="21" customHeight="1" outlineLevel="1">
      <c r="A28" s="9" t="inlineStr">
        <is>
          <t xml:space="preserve">Max Verstappen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COUNTIF(B28:I28,TRUE)/8</f>
        <v>0</v>
      </c>
    </row>
    <row r="29" ht="21" customHeight="1" outlineLevel="1">
      <c r="A29" s="9" t="inlineStr">
        <is>
          <t xml:space="preserve">Lewis Hamilton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2" t="n">
        <f>COUNTIF(B29:I29,TRUE)/8</f>
        <v>0</v>
      </c>
    </row>
    <row r="30" ht="21" customHeight="1" outlineLevel="1">
      <c r="A30" s="9" t="inlineStr">
        <is>
          <t xml:space="preserve">Fernando Alonso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2" t="n">
        <f>COUNTIF(B30:I30,TRUE)/8</f>
        <v>0</v>
      </c>
    </row>
    <row r="31" ht="7" customHeight="1"/>
    <row r="32" ht="27" customHeight="1">
      <c r="A32" s="8" t="inlineStr">
        <is>
          <t xml:space="preserve">LA PASSIONE  ·  12 cartes</t>
        </is>
      </c>
      <c r="J32" s="12" t="n">
        <f>COUNTIF(B33:I44,TRUE)/96</f>
        <v>0</v>
      </c>
    </row>
    <row r="33" ht="21" customHeight="1" outlineLevel="1">
      <c r="A33" s="9" t="inlineStr">
        <is>
          <t xml:space="preserve">Valtteri Bottas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COUNTIF(B33:I33,TRUE)/8</f>
        <v>0</v>
      </c>
    </row>
    <row r="34" ht="21" customHeight="1" outlineLevel="1">
      <c r="A34" s="9" t="inlineStr">
        <is>
          <t xml:space="preserve">Yuki Tsunoda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COUNTIF(B34:I34,TRUE)/8</f>
        <v>0</v>
      </c>
    </row>
    <row r="35" ht="21" customHeight="1" outlineLevel="1">
      <c r="A35" s="9" t="inlineStr">
        <is>
          <t xml:space="preserve">Lance Stroll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2" t="n">
        <f>COUNTIF(B35:I35,TRUE)/8</f>
        <v>0</v>
      </c>
    </row>
    <row r="36" ht="21" customHeight="1" outlineLevel="1">
      <c r="A36" s="9" t="inlineStr">
        <is>
          <t xml:space="preserve">Kevin Magnussen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2" t="n">
        <f>COUNTIF(B36:I36,TRUE)/8</f>
        <v>0</v>
      </c>
    </row>
    <row r="37" ht="21" customHeight="1" outlineLevel="1">
      <c r="A37" s="9" t="inlineStr">
        <is>
          <t xml:space="preserve">Pierre Gasly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2" t="n">
        <f>COUNTIF(B37:I37,TRUE)/8</f>
        <v>0</v>
      </c>
    </row>
    <row r="38" ht="21" customHeight="1" outlineLevel="1">
      <c r="A38" s="9" t="inlineStr">
        <is>
          <t xml:space="preserve">Esteban Ocon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2" t="n">
        <f>COUNTIF(B38:I38,TRUE)/8</f>
        <v>0</v>
      </c>
    </row>
    <row r="39" ht="21" customHeight="1" outlineLevel="1">
      <c r="A39" s="9" t="inlineStr">
        <is>
          <t xml:space="preserve">Fernando Alonso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2" t="n">
        <f>COUNTIF(B39:I39,TRUE)/8</f>
        <v>0</v>
      </c>
    </row>
    <row r="40" ht="21" customHeight="1" outlineLevel="1">
      <c r="A40" s="9" t="inlineStr">
        <is>
          <t xml:space="preserve">Zhou Guanyu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2" t="n">
        <f>COUNTIF(B40:I40,TRUE)/8</f>
        <v>0</v>
      </c>
    </row>
    <row r="41" ht="21" customHeight="1" outlineLevel="1">
      <c r="A41" s="9" t="inlineStr">
        <is>
          <t xml:space="preserve">Alexander Albon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2" t="n">
        <f>COUNTIF(B41:I41,TRUE)/8</f>
        <v>0</v>
      </c>
    </row>
    <row r="42" ht="21" customHeight="1" outlineLevel="1">
      <c r="A42" s="9" t="inlineStr">
        <is>
          <t xml:space="preserve">Sergio Pérez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2" t="n">
        <f>COUNTIF(B42:I42,TRUE)/8</f>
        <v>0</v>
      </c>
    </row>
    <row r="43" ht="21" customHeight="1" outlineLevel="1">
      <c r="A43" s="9" t="inlineStr">
        <is>
          <t xml:space="preserve">Charles Leclerc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2" t="n">
        <f>COUNTIF(B43:I43,TRUE)/8</f>
        <v>0</v>
      </c>
    </row>
    <row r="44" ht="21" customHeight="1" outlineLevel="1">
      <c r="A44" s="9" t="inlineStr">
        <is>
          <t xml:space="preserve">Carlos Sainz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2" t="n">
        <f>COUNTIF(B44:I44,TRUE)/8</f>
        <v>0</v>
      </c>
    </row>
    <row r="45" ht="7" customHeight="1"/>
    <row r="46" ht="27" customHeight="1">
      <c r="A46" s="8" t="inlineStr">
        <is>
          <t xml:space="preserve">TRIONFO  ·  7 cartes</t>
        </is>
      </c>
      <c r="J46" s="12" t="n">
        <f>COUNTIF(B47:I53,TRUE)/56</f>
        <v>0</v>
      </c>
    </row>
    <row r="47" ht="21" customHeight="1" outlineLevel="1">
      <c r="A47" s="9" t="inlineStr">
        <is>
          <t xml:space="preserve">Max Verstappen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2" t="n">
        <f>COUNTIF(B47:I47,TRUE)/8</f>
        <v>0</v>
      </c>
    </row>
    <row r="48" ht="21" customHeight="1" outlineLevel="1">
      <c r="A48" s="9" t="inlineStr">
        <is>
          <t xml:space="preserve">Lewis Hamilton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2" t="n">
        <f>COUNTIF(B48:I48,TRUE)/8</f>
        <v>0</v>
      </c>
    </row>
    <row r="49" ht="21" customHeight="1" outlineLevel="1">
      <c r="A49" s="9" t="inlineStr">
        <is>
          <t xml:space="preserve">Lando Norris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2" t="n">
        <f>COUNTIF(B49:I49,TRUE)/8</f>
        <v>0</v>
      </c>
    </row>
    <row r="50" ht="21" customHeight="1" outlineLevel="1">
      <c r="A50" s="9" t="inlineStr">
        <is>
          <t xml:space="preserve">George Russell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2" t="n">
        <f>COUNTIF(B50:I50,TRUE)/8</f>
        <v>0</v>
      </c>
    </row>
    <row r="51" ht="21" customHeight="1" outlineLevel="1">
      <c r="A51" s="9" t="inlineStr">
        <is>
          <t xml:space="preserve">Sergio Pérez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2" t="n">
        <f>COUNTIF(B51:I51,TRUE)/8</f>
        <v>0</v>
      </c>
    </row>
    <row r="52" ht="21" customHeight="1" outlineLevel="1">
      <c r="A52" s="9" t="inlineStr">
        <is>
          <t xml:space="preserve">Charles Leclerc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2" t="n">
        <f>COUNTIF(B52:I52,TRUE)/8</f>
        <v>0</v>
      </c>
    </row>
    <row r="53" ht="21" customHeight="1" outlineLevel="1">
      <c r="A53" s="9" t="inlineStr">
        <is>
          <t xml:space="preserve">Carlos Sainz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2" t="n">
        <f>COUNTIF(B53:I53,TRUE)/8</f>
        <v>0</v>
      </c>
    </row>
    <row r="54" ht="7" customHeight="1"/>
    <row r="55" ht="27" customHeight="1">
      <c r="A55" s="8" t="inlineStr">
        <is>
          <t xml:space="preserve">LA SQUADRA  ·  10 cartes</t>
        </is>
      </c>
      <c r="J55" s="12" t="n">
        <f>COUNTIF(B56:I65,TRUE)/80</f>
        <v>0</v>
      </c>
    </row>
    <row r="56" ht="21" customHeight="1" outlineLevel="1">
      <c r="A56" s="9" t="inlineStr">
        <is>
          <t xml:space="preserve">Red Bull Racing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2" t="n">
        <f>COUNTIF(B56:I56,TRUE)/8</f>
        <v>0</v>
      </c>
    </row>
    <row r="57" ht="21" customHeight="1" outlineLevel="1">
      <c r="A57" s="9" t="inlineStr">
        <is>
          <t xml:space="preserve">Mercedes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2" t="n">
        <f>COUNTIF(B57:I57,TRUE)/8</f>
        <v>0</v>
      </c>
    </row>
    <row r="58" ht="21" customHeight="1" outlineLevel="1">
      <c r="A58" s="9" t="inlineStr">
        <is>
          <t xml:space="preserve">Alpine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2" t="n">
        <f>COUNTIF(B58:I58,TRUE)/8</f>
        <v>0</v>
      </c>
    </row>
    <row r="59" ht="21" customHeight="1" outlineLevel="1">
      <c r="A59" s="9" t="inlineStr">
        <is>
          <t xml:space="preserve">Haas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2" t="n">
        <f>COUNTIF(B59:I59,TRUE)/8</f>
        <v>0</v>
      </c>
    </row>
    <row r="60" ht="21" customHeight="1" outlineLevel="1">
      <c r="A60" s="9" t="inlineStr">
        <is>
          <t xml:space="preserve">McLaren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2" t="n">
        <f>COUNTIF(B60:I60,TRUE)/8</f>
        <v>0</v>
      </c>
    </row>
    <row r="61" ht="21" customHeight="1" outlineLevel="1">
      <c r="A61" s="9" t="inlineStr">
        <is>
          <t xml:space="preserve">Aston Martin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2" t="n">
        <f>COUNTIF(B61:I61,TRUE)/8</f>
        <v>0</v>
      </c>
    </row>
    <row r="62" ht="21" customHeight="1" outlineLevel="1">
      <c r="A62" s="9" t="inlineStr">
        <is>
          <t xml:space="preserve">AlphaTauri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2" t="n">
        <f>COUNTIF(B62:I62,TRUE)/8</f>
        <v>0</v>
      </c>
    </row>
    <row r="63" ht="21" customHeight="1" outlineLevel="1">
      <c r="A63" s="9" t="inlineStr">
        <is>
          <t xml:space="preserve">Ferrari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2" t="n">
        <f>COUNTIF(B63:I63,TRUE)/8</f>
        <v>0</v>
      </c>
    </row>
    <row r="64" ht="21" customHeight="1" outlineLevel="1">
      <c r="A64" s="9" t="inlineStr">
        <is>
          <t xml:space="preserve">Alfa Romeo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2" t="n">
        <f>COUNTIF(B64:I64,TRUE)/8</f>
        <v>0</v>
      </c>
    </row>
    <row r="65" ht="21" customHeight="1" outlineLevel="1">
      <c r="A65" s="9" t="inlineStr">
        <is>
          <t xml:space="preserve">Williams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2" t="n">
        <f>COUNTIF(B65:I65,TRUE)/8</f>
        <v>0</v>
      </c>
    </row>
    <row r="66" ht="7" customHeight="1"/>
    <row r="67" ht="27" customHeight="1">
      <c r="A67" s="8" t="inlineStr">
        <is>
          <t xml:space="preserve">PRODIGIO  ·  3 cartes</t>
        </is>
      </c>
      <c r="J67" s="12" t="n">
        <f>COUNTIF(B68:I70,TRUE)/24</f>
        <v>0</v>
      </c>
    </row>
    <row r="68" ht="21" customHeight="1" outlineLevel="1">
      <c r="A68" s="9" t="inlineStr">
        <is>
          <t xml:space="preserve">Logan Sargeant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2" t="n">
        <f>COUNTIF(B68:I68,TRUE)/8</f>
        <v>0</v>
      </c>
    </row>
    <row r="69" ht="21" customHeight="1" outlineLevel="1">
      <c r="A69" s="9" t="inlineStr">
        <is>
          <t xml:space="preserve">Nyck de Vries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2" t="n">
        <f>COUNTIF(B69:I69,TRUE)/8</f>
        <v>0</v>
      </c>
    </row>
    <row r="70" ht="21" customHeight="1" outlineLevel="1">
      <c r="A70" s="9" t="inlineStr">
        <is>
          <t xml:space="preserve">Oscar Piastri (RC)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2" t="n">
        <f>COUNTIF(B70:I70,TRUE)/8</f>
        <v>0</v>
      </c>
    </row>
    <row r="71" ht="7" customHeight="1"/>
    <row r="72" ht="27" customHeight="1">
      <c r="A72" s="8" t="inlineStr">
        <is>
          <t xml:space="preserve">VETERANO  ·  4 cartes</t>
        </is>
      </c>
      <c r="J72" s="12" t="n">
        <f>COUNTIF(B73:I76,TRUE)/32</f>
        <v>0</v>
      </c>
    </row>
    <row r="73" ht="21" customHeight="1" outlineLevel="1">
      <c r="A73" s="9" t="inlineStr">
        <is>
          <t xml:space="preserve">Nigel Mansell</t>
        </is>
      </c>
      <c r="B73" s="11" t="b">
        <v>0</v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1" t="b">
        <v>0</v>
      </c>
      <c r="J73" s="12" t="n">
        <f>COUNTIF(B73:I73,TRUE)/8</f>
        <v>0</v>
      </c>
    </row>
    <row r="74" ht="21" customHeight="1" outlineLevel="1">
      <c r="A74" s="9" t="inlineStr">
        <is>
          <t xml:space="preserve">David Coulthard</t>
        </is>
      </c>
      <c r="B74" s="11" t="b">
        <v>0</v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1" t="b">
        <v>0</v>
      </c>
      <c r="J74" s="12" t="n">
        <f>COUNTIF(B74:I74,TRUE)/8</f>
        <v>0</v>
      </c>
    </row>
    <row r="75" ht="21" customHeight="1" outlineLevel="1">
      <c r="A75" s="9" t="inlineStr">
        <is>
          <t xml:space="preserve">Alain Prost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2" t="n">
        <f>COUNTIF(B75:I75,TRUE)/8</f>
        <v>0</v>
      </c>
    </row>
    <row r="76" ht="21" customHeight="1" outlineLevel="1">
      <c r="A76" s="9" t="inlineStr">
        <is>
          <t xml:space="preserve">Michael Schumacher</t>
        </is>
      </c>
      <c r="B76" s="11" t="b">
        <v>0</v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2" t="n">
        <f>COUNTIF(B76:I76,TRUE)/8</f>
        <v>0</v>
      </c>
    </row>
    <row r="77" ht="7" customHeight="1"/>
  </sheetData>
  <mergeCells count="10">
    <mergeCell ref="A1:J1"/>
    <mergeCell ref="A2:J2"/>
    <mergeCell ref="A3:J3"/>
    <mergeCell ref="A5:I5"/>
    <mergeCell ref="A27:I27"/>
    <mergeCell ref="A32:I32"/>
    <mergeCell ref="A46:I46"/>
    <mergeCell ref="A55:I55"/>
    <mergeCell ref="A67:I67"/>
    <mergeCell ref="A72:I72"/>
  </mergeCells>
  <dataValidations count="59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6 C16 D16 E16 F16 G16 H16 I16"/>
    <dataValidation sqref="B17 C17 D17 E17 F17 G17 H17 I17"/>
    <dataValidation sqref="B18 C18 D18 E18 F18 G18 H18 I18"/>
    <dataValidation sqref="B19 C19 D19 E19 F19 G19 H19 I19"/>
    <dataValidation sqref="B20 C20 D20 E20 F20 G20 H20 I20"/>
    <dataValidation sqref="B21 C21 D21 E21 F21 G21 H21 I21"/>
    <dataValidation sqref="B22 C22 D22 E22 F22 G22 H22 I22"/>
    <dataValidation sqref="B23 C23 D23 E23 F23 G23 H23 I23"/>
    <dataValidation sqref="B24 C24 D24 E24 F24 G24 H24 I24"/>
    <dataValidation sqref="B25 C25 D25 E25 F25 G25 H25 I25"/>
    <dataValidation sqref="B28 C28 D28 E28 F28 G28 H28 I28"/>
    <dataValidation sqref="B29 C29 D29 E29 F29 G29 H29 I29"/>
    <dataValidation sqref="B30 C30 D30 E30 F30 G30 H30 I30"/>
    <dataValidation sqref="B33 C33 D33 E33 F33 G33 H33 I33"/>
    <dataValidation sqref="B34 C34 D34 E34 F34 G34 H34 I34"/>
    <dataValidation sqref="B35 C35 D35 E35 F35 G35 H35 I35"/>
    <dataValidation sqref="B36 C36 D36 E36 F36 G36 H36 I36"/>
    <dataValidation sqref="B37 C37 D37 E37 F37 G37 H37 I37"/>
    <dataValidation sqref="B38 C38 D38 E38 F38 G38 H38 I38"/>
    <dataValidation sqref="B39 C39 D39 E39 F39 G39 H39 I39"/>
    <dataValidation sqref="B40 C40 D40 E40 F40 G40 H40 I40"/>
    <dataValidation sqref="B41 C41 D41 E41 F41 G41 H41 I41"/>
    <dataValidation sqref="B42 C42 D42 E42 F42 G42 H42 I42"/>
    <dataValidation sqref="B43 C43 D43 E43 F43 G43 H43 I43"/>
    <dataValidation sqref="B44 C44 D44 E44 F44 G44 H44 I44"/>
    <dataValidation sqref="B47 C47 D47 E47 F47 G47 H47 I47"/>
    <dataValidation sqref="B48 C48 D48 E48 F48 G48 H48 I48"/>
    <dataValidation sqref="B49 C49 D49 E49 F49 G49 H49 I49"/>
    <dataValidation sqref="B50 C50 D50 E50 F50 G50 H50 I50"/>
    <dataValidation sqref="B51 C51 D51 E51 F51 G51 H51 I51"/>
    <dataValidation sqref="B52 C52 D52 E52 F52 G52 H52 I52"/>
    <dataValidation sqref="B53 C53 D53 E53 F53 G53 H53 I53"/>
    <dataValidation sqref="B56 C56 D56 E56 F56 G56 H56 I56"/>
    <dataValidation sqref="B57 C57 D57 E57 F57 G57 H57 I57"/>
    <dataValidation sqref="B58 C58 D58 E58 F58 G58 H58 I58"/>
    <dataValidation sqref="B59 C59 D59 E59 F59 G59 H59 I59"/>
    <dataValidation sqref="B60 C60 D60 E60 F60 G60 H60 I60"/>
    <dataValidation sqref="B61 C61 D61 E61 F61 G61 H61 I61"/>
    <dataValidation sqref="B62 C62 D62 E62 F62 G62 H62 I62"/>
    <dataValidation sqref="B63 C63 D63 E63 F63 G63 H63 I63"/>
    <dataValidation sqref="B64 C64 D64 E64 F64 G64 H64 I64"/>
    <dataValidation sqref="B65 C65 D65 E65 F65 G65 H65 I65"/>
    <dataValidation sqref="B68 C68 D68 E68 F68 G68 H68 I68"/>
    <dataValidation sqref="B69 C69 D69 E69 F69 G69 H69 I69"/>
    <dataValidation sqref="B70 C70 D70 E70 F70 G70 H70 I70"/>
    <dataValidation sqref="B73 C73 D73 E73 F73 G73 H73 I73"/>
    <dataValidation sqref="B74 C74 D74 E74 F74 G74 H74 I74"/>
    <dataValidation sqref="B75 C75 D75 E75 F75 G75 H75 I75"/>
    <dataValidation sqref="B76 C76 D76 E76 F76 G76 H76 I76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Eccellenza F1 2023 — Reliques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Green /99</t>
        </is>
      </c>
      <c r="D4" s="7" t="inlineStr">
        <is>
          <t xml:space="preserve">Gray /75</t>
        </is>
      </c>
      <c r="E4" s="7" t="inlineStr">
        <is>
          <t xml:space="preserve">Blue /49</t>
        </is>
      </c>
      <c r="F4" s="7" t="inlineStr">
        <is>
          <t xml:space="preserve">Purple /25</t>
        </is>
      </c>
      <c r="G4" s="7" t="inlineStr">
        <is>
          <t xml:space="preserve">Red /10</t>
        </is>
      </c>
      <c r="H4" s="7" t="inlineStr">
        <is>
          <t xml:space="preserve">Gradient /5</t>
        </is>
      </c>
      <c r="I4" s="7" t="inlineStr">
        <is>
          <t xml:space="preserve">Gold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RELIQUIA  ·  14 cartes</t>
        </is>
      </c>
      <c r="J5" s="12" t="n">
        <f>COUNTIF(B6:I19,TRUE)/112</f>
        <v>0</v>
      </c>
    </row>
    <row r="6" ht="21" customHeight="1" outlineLevel="1">
      <c r="A6" s="9" t="inlineStr">
        <is>
          <t xml:space="preserve">Alex Albon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COUNTIF(B6:I6,TRUE)/8</f>
        <v>0</v>
      </c>
    </row>
    <row r="7" ht="21" customHeight="1" outlineLevel="1">
      <c r="A7" s="9" t="inlineStr">
        <is>
          <t xml:space="preserve">Carlos Sainz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COUNTIF(B7:I7,TRUE)/8</f>
        <v>0</v>
      </c>
    </row>
    <row r="8" ht="21" customHeight="1" outlineLevel="1">
      <c r="A8" s="9" t="inlineStr">
        <is>
          <t xml:space="preserve">Charles Leclerc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COUNTIF(B8:I8,TRUE)/8</f>
        <v>0</v>
      </c>
    </row>
    <row r="9" ht="21" customHeight="1" outlineLevel="1">
      <c r="A9" s="9" t="inlineStr">
        <is>
          <t xml:space="preserve">Esteban Ocon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COUNTIF(B9:I9,TRUE)/8</f>
        <v>0</v>
      </c>
    </row>
    <row r="10" ht="21" customHeight="1" outlineLevel="1">
      <c r="A10" s="9" t="inlineStr">
        <is>
          <t xml:space="preserve">George Russell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COUNTIF(B10:I10,TRUE)/8</f>
        <v>0</v>
      </c>
    </row>
    <row r="11" ht="21" customHeight="1" outlineLevel="1">
      <c r="A11" s="9" t="inlineStr">
        <is>
          <t xml:space="preserve">Kevin Magnussen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COUNTIF(B11:I11,TRUE)/8</f>
        <v>0</v>
      </c>
    </row>
    <row r="12" ht="21" customHeight="1" outlineLevel="1">
      <c r="A12" s="9" t="inlineStr">
        <is>
          <t xml:space="preserve">Lance Stroll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COUNTIF(B12:I12,TRUE)/8</f>
        <v>0</v>
      </c>
    </row>
    <row r="13" ht="21" customHeight="1" outlineLevel="1">
      <c r="A13" s="9" t="inlineStr">
        <is>
          <t xml:space="preserve">Lando Norris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COUNTIF(B13:I13,TRUE)/8</f>
        <v>0</v>
      </c>
    </row>
    <row r="14" ht="21" customHeight="1" outlineLevel="1">
      <c r="A14" s="9" t="inlineStr">
        <is>
          <t xml:space="preserve">Lewis Hamilton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COUNTIF(B14:I14,TRUE)/8</f>
        <v>0</v>
      </c>
    </row>
    <row r="15" ht="21" customHeight="1" outlineLevel="1">
      <c r="A15" s="9" t="inlineStr">
        <is>
          <t xml:space="preserve">Max Verstappen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COUNTIF(B15:I15,TRUE)/8</f>
        <v>0</v>
      </c>
    </row>
    <row r="16" ht="21" customHeight="1" outlineLevel="1">
      <c r="A16" s="9" t="inlineStr">
        <is>
          <t xml:space="preserve">Sergio Pérez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COUNTIF(B16:I16,TRUE)/8</f>
        <v>0</v>
      </c>
    </row>
    <row r="17" ht="21" customHeight="1" outlineLevel="1">
      <c r="A17" s="9" t="inlineStr">
        <is>
          <t xml:space="preserve">Valtteri Bottas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COUNTIF(B17:I17,TRUE)/8</f>
        <v>0</v>
      </c>
    </row>
    <row r="18" ht="21" customHeight="1" outlineLevel="1">
      <c r="A18" s="9" t="inlineStr">
        <is>
          <t xml:space="preserve">Yuki Tsunoda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2" t="n">
        <f>COUNTIF(B18:I18,TRUE)/8</f>
        <v>0</v>
      </c>
    </row>
    <row r="19" ht="21" customHeight="1" outlineLevel="1">
      <c r="A19" s="9" t="inlineStr">
        <is>
          <t xml:space="preserve">Zhou Guanyu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2" t="n">
        <f>COUNTIF(B19:I19,TRUE)/8</f>
        <v>0</v>
      </c>
    </row>
    <row r="20" ht="7" customHeight="1"/>
  </sheetData>
  <mergeCells count="4">
    <mergeCell ref="A1:J1"/>
    <mergeCell ref="A2:J2"/>
    <mergeCell ref="A3:J3"/>
    <mergeCell ref="A5:I5"/>
  </mergeCells>
  <dataValidations count="14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6 C16 D16 E16 F16 G16 H16 I16"/>
    <dataValidation sqref="B17 C17 D17 E17 F17 G17 H17 I17"/>
    <dataValidation sqref="B18 C18 D18 E18 F18 G18 H18 I18"/>
    <dataValidation sqref="B19 C19 D19 E19 F19 G19 H19 I19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4" customWidth="1"/>
  </cols>
  <sheetData>
    <row r="1" ht="36" customHeight="1">
      <c r="A1" s="1" t="inlineStr">
        <is>
          <t xml:space="preserve">Topps Eccellenza F1 2023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Purple /25</t>
        </is>
      </c>
      <c r="D4" s="7" t="inlineStr">
        <is>
          <t xml:space="preserve">Red /10</t>
        </is>
      </c>
      <c r="E4" s="7" t="inlineStr">
        <is>
          <t xml:space="preserve">Gradient /5</t>
        </is>
      </c>
      <c r="F4" s="7" t="inlineStr">
        <is>
          <t xml:space="preserve">Gold /1</t>
        </is>
      </c>
      <c r="G4" s="7" t="inlineStr">
        <is>
          <t xml:space="preserve">Progression</t>
        </is>
      </c>
    </row>
    <row r="5" ht="27" customHeight="1">
      <c r="A5" s="8" t="inlineStr">
        <is>
          <t xml:space="preserve">VETERANO  ·  3 cartes</t>
        </is>
      </c>
      <c r="G5" s="12" t="n">
        <f>COUNTIF(B6:F8,TRUE)/12</f>
        <v>0</v>
      </c>
    </row>
    <row r="6" ht="21" customHeight="1" outlineLevel="1">
      <c r="A6" s="9" t="inlineStr">
        <is>
          <t xml:space="preserve">Nigel Mansell</t>
        </is>
      </c>
      <c r="B6" s="14"/>
      <c r="C6" s="11" t="b">
        <v>0</v>
      </c>
      <c r="D6" s="11" t="b">
        <v>0</v>
      </c>
      <c r="E6" s="11" t="b">
        <v>0</v>
      </c>
      <c r="F6" s="11" t="b">
        <v>0</v>
      </c>
      <c r="G6" s="12" t="n">
        <f>COUNTIF(B6:F6,TRUE)/4</f>
        <v>0</v>
      </c>
    </row>
    <row r="7" ht="21" customHeight="1" outlineLevel="1">
      <c r="A7" s="9" t="inlineStr">
        <is>
          <t xml:space="preserve">David Coulthard</t>
        </is>
      </c>
      <c r="B7" s="14"/>
      <c r="C7" s="11" t="b">
        <v>0</v>
      </c>
      <c r="D7" s="11" t="b">
        <v>0</v>
      </c>
      <c r="E7" s="11" t="b">
        <v>0</v>
      </c>
      <c r="F7" s="11" t="b">
        <v>0</v>
      </c>
      <c r="G7" s="12" t="n">
        <f>COUNTIF(B7:F7,TRUE)/4</f>
        <v>0</v>
      </c>
    </row>
    <row r="8" ht="21" customHeight="1" outlineLevel="1">
      <c r="A8" s="9" t="inlineStr">
        <is>
          <t xml:space="preserve">Alain Prost</t>
        </is>
      </c>
      <c r="B8" s="14"/>
      <c r="C8" s="11" t="b">
        <v>0</v>
      </c>
      <c r="D8" s="11" t="b">
        <v>0</v>
      </c>
      <c r="E8" s="11" t="b">
        <v>0</v>
      </c>
      <c r="F8" s="11" t="b">
        <v>0</v>
      </c>
      <c r="G8" s="12" t="n">
        <f>COUNTIF(B8:F8,TRUE)/4</f>
        <v>0</v>
      </c>
    </row>
    <row r="9" ht="7" customHeight="1"/>
  </sheetData>
  <mergeCells count="4">
    <mergeCell ref="A1:G1"/>
    <mergeCell ref="A2:G2"/>
    <mergeCell ref="A3:G3"/>
    <mergeCell ref="A5:F5"/>
  </mergeCells>
  <dataValidations count="3">
    <dataValidation sqref="C6 D6 E6 F6"/>
    <dataValidation sqref="C7 D7 E7 F7"/>
    <dataValidation sqref="C8 D8 E8 F8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4" baseType="lpstr">
      <vt:lpstr>Aperçu</vt:lpstr>
      <vt:lpstr>Set de base</vt:lpstr>
      <vt:lpstr>Reliques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2026-10-24T16:41:50Z</dcterms:created>
  <dcterms:modified xsi:type="dcterms:W3CDTF">2026-10-24T16:41:50Z</dcterms:modified>
  <dc:title>Topps Eccellenza F1 2023</dc:title>
</cp:coreProperties>
</file>